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5600" windowHeight="9915" activeTab="1"/>
  </bookViews>
  <sheets>
    <sheet name="1" sheetId="18" r:id="rId1"/>
    <sheet name="2" sheetId="20" r:id="rId2"/>
    <sheet name="3" sheetId="6" r:id="rId3"/>
    <sheet name="4" sheetId="17" r:id="rId4"/>
    <sheet name="5" sheetId="5" r:id="rId5"/>
    <sheet name="6" sheetId="14" r:id="rId6"/>
    <sheet name="7" sheetId="9" r:id="rId7"/>
    <sheet name="8" sheetId="15" r:id="rId8"/>
    <sheet name="9" sheetId="10" r:id="rId9"/>
    <sheet name="10" sheetId="11" r:id="rId10"/>
    <sheet name="11" sheetId="12" r:id="rId11"/>
    <sheet name="12" sheetId="13" r:id="rId12"/>
    <sheet name="13" sheetId="19" r:id="rId13"/>
  </sheets>
  <definedNames>
    <definedName name="_xlnm.Print_Area" localSheetId="0">'1'!$A$1:$G$24</definedName>
    <definedName name="_xlnm.Print_Area" localSheetId="9">'10'!$A$1:$L$26</definedName>
    <definedName name="_xlnm.Print_Area" localSheetId="10">'11'!$A$1:$L$27</definedName>
    <definedName name="_xlnm.Print_Area" localSheetId="11">'12'!$A$1:$F$35</definedName>
    <definedName name="_xlnm.Print_Area" localSheetId="12">'13'!$A$1:$J$29</definedName>
    <definedName name="_xlnm.Print_Area" localSheetId="1">'2'!$A$1:$M$30</definedName>
    <definedName name="_xlnm.Print_Area" localSheetId="2">'3'!$A$1:$J$29</definedName>
    <definedName name="_xlnm.Print_Area" localSheetId="3">'4'!$A$1:$J$28</definedName>
    <definedName name="_xlnm.Print_Area" localSheetId="4">'5'!$A$1:$G$28</definedName>
    <definedName name="_xlnm.Print_Area" localSheetId="5">'6'!$A$1:$E$21</definedName>
    <definedName name="_xlnm.Print_Area" localSheetId="6">'7'!$A$1:$E$20</definedName>
    <definedName name="_xlnm.Print_Area" localSheetId="7">'8'!$A$1:$E$22</definedName>
    <definedName name="_xlnm.Print_Area" localSheetId="8">'9'!$A$1:$F$27</definedName>
  </definedNames>
  <calcPr calcId="124519"/>
</workbook>
</file>

<file path=xl/calcChain.xml><?xml version="1.0" encoding="utf-8"?>
<calcChain xmlns="http://schemas.openxmlformats.org/spreadsheetml/2006/main">
  <c r="O21" i="20"/>
  <c r="O6"/>
  <c r="O7"/>
  <c r="O8"/>
  <c r="O9"/>
  <c r="O10"/>
  <c r="O11"/>
  <c r="O12"/>
  <c r="O13"/>
  <c r="O14"/>
  <c r="O15"/>
  <c r="O16"/>
  <c r="O17"/>
  <c r="O18"/>
  <c r="O19"/>
  <c r="O20"/>
  <c r="O5"/>
  <c r="N6"/>
  <c r="N7"/>
  <c r="N8"/>
  <c r="N9"/>
  <c r="N10"/>
  <c r="N11"/>
  <c r="N12"/>
  <c r="N13"/>
  <c r="N14"/>
  <c r="N15"/>
  <c r="N16"/>
  <c r="N17"/>
  <c r="N18"/>
  <c r="N19"/>
  <c r="N20"/>
  <c r="N21"/>
  <c r="N5"/>
  <c r="H20"/>
  <c r="H19"/>
  <c r="H17"/>
  <c r="H15"/>
  <c r="H14"/>
  <c r="H12"/>
  <c r="H8"/>
  <c r="H7"/>
  <c r="D21"/>
  <c r="D20"/>
  <c r="D19"/>
  <c r="D18"/>
  <c r="D17"/>
  <c r="D16"/>
  <c r="D15"/>
  <c r="D14"/>
  <c r="D12" l="1"/>
  <c r="D11"/>
  <c r="D8"/>
  <c r="D7"/>
  <c r="D6"/>
  <c r="G21" l="1"/>
  <c r="C21"/>
  <c r="B21"/>
  <c r="M20"/>
  <c r="L20"/>
  <c r="K20"/>
  <c r="M19"/>
  <c r="L19" s="1"/>
  <c r="K19"/>
  <c r="K18"/>
  <c r="I18"/>
  <c r="M18" s="1"/>
  <c r="L18" s="1"/>
  <c r="M17"/>
  <c r="L17"/>
  <c r="K17"/>
  <c r="M16"/>
  <c r="L16" s="1"/>
  <c r="K16"/>
  <c r="I16"/>
  <c r="M15"/>
  <c r="L15" s="1"/>
  <c r="K15"/>
  <c r="M14"/>
  <c r="L14"/>
  <c r="K14"/>
  <c r="M13"/>
  <c r="L13" s="1"/>
  <c r="K13"/>
  <c r="I13"/>
  <c r="M12"/>
  <c r="L12" s="1"/>
  <c r="K12"/>
  <c r="K11"/>
  <c r="I11"/>
  <c r="M11" s="1"/>
  <c r="L11" s="1"/>
  <c r="K10"/>
  <c r="K9"/>
  <c r="I9"/>
  <c r="M8"/>
  <c r="L8"/>
  <c r="K8"/>
  <c r="M7"/>
  <c r="L7" s="1"/>
  <c r="K7"/>
  <c r="K6"/>
  <c r="I6"/>
  <c r="M6" s="1"/>
  <c r="L6" s="1"/>
  <c r="M5"/>
  <c r="L5"/>
  <c r="K5"/>
  <c r="K21" s="1"/>
  <c r="H5"/>
  <c r="L11" i="12" l="1"/>
  <c r="L12"/>
  <c r="L13"/>
  <c r="L14"/>
  <c r="L15"/>
  <c r="L16"/>
  <c r="D9" i="15"/>
  <c r="D8" i="9"/>
  <c r="D4"/>
  <c r="D5"/>
  <c r="D6"/>
  <c r="D21" i="6"/>
  <c r="G16"/>
  <c r="E6" i="13"/>
  <c r="D5" i="15"/>
  <c r="D4"/>
  <c r="F13" i="6" l="1"/>
  <c r="D9" i="5" l="1"/>
  <c r="F5" i="6"/>
  <c r="F7"/>
  <c r="F8"/>
  <c r="F9"/>
  <c r="F10"/>
  <c r="F11"/>
  <c r="F12"/>
  <c r="F14"/>
  <c r="F15"/>
  <c r="F16"/>
  <c r="F17"/>
  <c r="G17" s="1"/>
  <c r="F18"/>
  <c r="F19"/>
  <c r="F20"/>
  <c r="E5" i="17"/>
  <c r="G5" s="1"/>
  <c r="E6"/>
  <c r="E7"/>
  <c r="G7" s="1"/>
  <c r="E8"/>
  <c r="E9"/>
  <c r="E10"/>
  <c r="E11"/>
  <c r="E12"/>
  <c r="E13"/>
  <c r="E14"/>
  <c r="E15"/>
  <c r="E16"/>
  <c r="E17"/>
  <c r="E18"/>
  <c r="E19"/>
  <c r="E20"/>
  <c r="M6" i="19"/>
  <c r="M7" s="1"/>
  <c r="O7" s="1"/>
  <c r="L20" i="12"/>
  <c r="L6"/>
  <c r="L7"/>
  <c r="L8"/>
  <c r="L9"/>
  <c r="L10"/>
  <c r="L17"/>
  <c r="L18"/>
  <c r="L19"/>
  <c r="L14" i="11"/>
  <c r="L15"/>
  <c r="L16"/>
  <c r="L17"/>
  <c r="L18"/>
  <c r="L19"/>
  <c r="L20"/>
  <c r="L6"/>
  <c r="L7"/>
  <c r="L8"/>
  <c r="L9"/>
  <c r="L10"/>
  <c r="L11"/>
  <c r="L12"/>
  <c r="L13"/>
  <c r="B21" i="12"/>
  <c r="C21"/>
  <c r="F21"/>
  <c r="G21"/>
  <c r="J21"/>
  <c r="K21"/>
  <c r="B21" i="11"/>
  <c r="C21"/>
  <c r="F21"/>
  <c r="G21"/>
  <c r="J21"/>
  <c r="K21"/>
  <c r="B21" i="10"/>
  <c r="C21"/>
  <c r="D21"/>
  <c r="E21"/>
  <c r="F21"/>
  <c r="D19" i="5"/>
  <c r="E19"/>
  <c r="F19"/>
  <c r="L21" i="12" l="1"/>
  <c r="L21" i="11"/>
  <c r="H15" i="17" l="1"/>
  <c r="I15" l="1"/>
  <c r="G15"/>
  <c r="J11" i="6" l="1"/>
  <c r="I21" l="1"/>
  <c r="C21"/>
  <c r="E21"/>
  <c r="E21" i="17" l="1"/>
  <c r="F21" i="6"/>
  <c r="H20" i="17"/>
  <c r="I20"/>
  <c r="G20"/>
  <c r="I13"/>
  <c r="G13"/>
  <c r="H13"/>
  <c r="I11"/>
  <c r="G11"/>
  <c r="H11"/>
  <c r="I7"/>
  <c r="H7"/>
  <c r="H5"/>
  <c r="H18"/>
  <c r="I18"/>
  <c r="G18"/>
  <c r="I19"/>
  <c r="G19"/>
  <c r="H19"/>
  <c r="H17"/>
  <c r="G17"/>
  <c r="H14"/>
  <c r="I14"/>
  <c r="G14"/>
  <c r="H12"/>
  <c r="I12"/>
  <c r="G12"/>
  <c r="H10"/>
  <c r="I10"/>
  <c r="G10"/>
  <c r="I8"/>
  <c r="G8"/>
  <c r="H8"/>
  <c r="I6"/>
  <c r="G6"/>
  <c r="H6"/>
  <c r="J7" l="1"/>
  <c r="J11"/>
  <c r="J6"/>
  <c r="D11" i="5"/>
  <c r="G11" i="6" l="1"/>
  <c r="I16" i="17" l="1"/>
  <c r="H16" l="1"/>
  <c r="G16"/>
  <c r="J16" l="1"/>
  <c r="G9" l="1"/>
  <c r="I17"/>
  <c r="L5" i="11"/>
  <c r="H5"/>
  <c r="H6"/>
  <c r="H7"/>
  <c r="H8"/>
  <c r="H9"/>
  <c r="H10"/>
  <c r="H11"/>
  <c r="H12"/>
  <c r="H13"/>
  <c r="H14"/>
  <c r="H15"/>
  <c r="H16"/>
  <c r="H17"/>
  <c r="H18"/>
  <c r="H19"/>
  <c r="H20"/>
  <c r="D20"/>
  <c r="D19"/>
  <c r="D18"/>
  <c r="D17"/>
  <c r="D16"/>
  <c r="D15"/>
  <c r="D14"/>
  <c r="D13"/>
  <c r="D12"/>
  <c r="D11"/>
  <c r="D10"/>
  <c r="D9"/>
  <c r="D8"/>
  <c r="D7"/>
  <c r="D6"/>
  <c r="D5"/>
  <c r="B21" i="6"/>
  <c r="B8" i="19"/>
  <c r="C8"/>
  <c r="D8"/>
  <c r="F8"/>
  <c r="H8"/>
  <c r="I8"/>
  <c r="E7"/>
  <c r="E9" i="5"/>
  <c r="F9" s="1"/>
  <c r="E6" i="19"/>
  <c r="E5"/>
  <c r="H8" i="12"/>
  <c r="D8"/>
  <c r="E8" s="1"/>
  <c r="E21" s="1"/>
  <c r="D21" i="11" l="1"/>
  <c r="H21"/>
  <c r="E20" i="5"/>
  <c r="D20"/>
  <c r="I5" i="17"/>
  <c r="J5" s="1"/>
  <c r="H21"/>
  <c r="J13"/>
  <c r="I9"/>
  <c r="H9"/>
  <c r="E8" i="19"/>
  <c r="E23" i="13"/>
  <c r="E24"/>
  <c r="E25"/>
  <c r="E26"/>
  <c r="E27"/>
  <c r="E28"/>
  <c r="E29"/>
  <c r="E30"/>
  <c r="E22"/>
  <c r="E5"/>
  <c r="E7"/>
  <c r="E8"/>
  <c r="E9"/>
  <c r="E10"/>
  <c r="E11"/>
  <c r="E12"/>
  <c r="E13"/>
  <c r="E14"/>
  <c r="E15"/>
  <c r="E4"/>
  <c r="D5" i="14"/>
  <c r="D6"/>
  <c r="D7"/>
  <c r="D8"/>
  <c r="D9"/>
  <c r="D10"/>
  <c r="D11"/>
  <c r="D12"/>
  <c r="D4"/>
  <c r="D7" i="5"/>
  <c r="E7"/>
  <c r="F7" s="1"/>
  <c r="G7" s="1"/>
  <c r="G8" i="6"/>
  <c r="J9" i="17" l="1"/>
  <c r="J17"/>
  <c r="J12"/>
  <c r="J15"/>
  <c r="J19"/>
  <c r="J10"/>
  <c r="J8"/>
  <c r="I21"/>
  <c r="G21"/>
  <c r="J14"/>
  <c r="J18"/>
  <c r="J21" l="1"/>
  <c r="L5" i="12"/>
  <c r="H5"/>
  <c r="D5"/>
  <c r="E4" i="5"/>
  <c r="D4"/>
  <c r="I5" i="11"/>
  <c r="I21" s="1"/>
  <c r="F4" i="5" l="1"/>
  <c r="G5" i="6"/>
  <c r="G4" i="5" l="1"/>
  <c r="D6"/>
  <c r="D13" l="1"/>
  <c r="E14" l="1"/>
  <c r="J17" i="6"/>
  <c r="G9" l="1"/>
  <c r="H10" i="12"/>
  <c r="D10"/>
  <c r="H19" l="1"/>
  <c r="D19"/>
  <c r="G19" i="6"/>
  <c r="G10" l="1"/>
  <c r="G9" i="5"/>
  <c r="H9" i="12" l="1"/>
  <c r="D9"/>
  <c r="H18"/>
  <c r="D18"/>
  <c r="E8" i="5" l="1"/>
  <c r="F8" s="1"/>
  <c r="G8" s="1"/>
  <c r="D8"/>
  <c r="H12" i="12"/>
  <c r="D12"/>
  <c r="H15"/>
  <c r="D15"/>
  <c r="F14" i="5"/>
  <c r="G14" s="1"/>
  <c r="D14"/>
  <c r="H14" i="12" l="1"/>
  <c r="D14"/>
  <c r="H13"/>
  <c r="D13"/>
  <c r="H20"/>
  <c r="D20"/>
  <c r="E18" i="5"/>
  <c r="F18" s="1"/>
  <c r="G18" s="1"/>
  <c r="G19"/>
  <c r="D18"/>
  <c r="H17" i="12"/>
  <c r="D17"/>
  <c r="K15" i="6"/>
  <c r="J16"/>
  <c r="J21" s="1"/>
  <c r="G20" l="1"/>
  <c r="D16" i="5" l="1"/>
  <c r="E16"/>
  <c r="F16" s="1"/>
  <c r="G16" s="1"/>
  <c r="G18" i="6"/>
  <c r="D17" i="5"/>
  <c r="E17"/>
  <c r="F17" s="1"/>
  <c r="G17" s="1"/>
  <c r="H16" i="12"/>
  <c r="H11"/>
  <c r="D11"/>
  <c r="D16"/>
  <c r="G12" i="6" l="1"/>
  <c r="G13"/>
  <c r="G14"/>
  <c r="G15"/>
  <c r="D15" i="5" l="1"/>
  <c r="E15"/>
  <c r="F15" s="1"/>
  <c r="G15" s="1"/>
  <c r="G7" i="6"/>
  <c r="H7" i="12"/>
  <c r="D7"/>
  <c r="E6" i="5"/>
  <c r="F6" s="1"/>
  <c r="G6" s="1"/>
  <c r="H6" i="12"/>
  <c r="D6"/>
  <c r="D21" l="1"/>
  <c r="H21"/>
  <c r="G6" i="6"/>
  <c r="G21" s="1"/>
  <c r="E5" i="5"/>
  <c r="D5"/>
  <c r="E11"/>
  <c r="F11" s="1"/>
  <c r="G11" s="1"/>
  <c r="D12"/>
  <c r="E12"/>
  <c r="F12" s="1"/>
  <c r="G12" s="1"/>
  <c r="E13"/>
  <c r="F13" s="1"/>
  <c r="G13" s="1"/>
  <c r="F5" l="1"/>
  <c r="G5" s="1"/>
  <c r="E10"/>
  <c r="F10" s="1"/>
  <c r="G10" s="1"/>
  <c r="D10"/>
  <c r="F20" l="1"/>
  <c r="G20" s="1"/>
  <c r="E9" i="20"/>
  <c r="M9" s="1"/>
  <c r="L9" l="1"/>
  <c r="E10"/>
  <c r="E21" s="1"/>
  <c r="I10"/>
  <c r="M10" s="1"/>
  <c r="L10" l="1"/>
  <c r="M21"/>
  <c r="L21" s="1"/>
  <c r="I21"/>
  <c r="H21" s="1"/>
</calcChain>
</file>

<file path=xl/sharedStrings.xml><?xml version="1.0" encoding="utf-8"?>
<sst xmlns="http://schemas.openxmlformats.org/spreadsheetml/2006/main" count="861" uniqueCount="260">
  <si>
    <t>المحافظة</t>
  </si>
  <si>
    <t>نينوى</t>
  </si>
  <si>
    <t>كركوك</t>
  </si>
  <si>
    <t>ديالى</t>
  </si>
  <si>
    <t>بابل</t>
  </si>
  <si>
    <t>كربلاء</t>
  </si>
  <si>
    <t>واسط</t>
  </si>
  <si>
    <t>صلاح الدين</t>
  </si>
  <si>
    <t>النجف</t>
  </si>
  <si>
    <t>القادسية</t>
  </si>
  <si>
    <t>المثنى</t>
  </si>
  <si>
    <t>ذي قار</t>
  </si>
  <si>
    <t>ميسان</t>
  </si>
  <si>
    <t>البصرة</t>
  </si>
  <si>
    <t>المجموع</t>
  </si>
  <si>
    <t>الأنبار</t>
  </si>
  <si>
    <t xml:space="preserve"> الحاصلة على الموافقة البيئية</t>
  </si>
  <si>
    <t>السكراب (طن/سنة)</t>
  </si>
  <si>
    <t>داخل التصميم</t>
  </si>
  <si>
    <t>خارج التصميم</t>
  </si>
  <si>
    <t>عدد المحافظات</t>
  </si>
  <si>
    <t xml:space="preserve">نسبة السكان المخدومين بخدمة جمع النفايات </t>
  </si>
  <si>
    <t>الحضر</t>
  </si>
  <si>
    <t>عدد السكان المخدومين</t>
  </si>
  <si>
    <t>العراق</t>
  </si>
  <si>
    <t>عدد السكان *</t>
  </si>
  <si>
    <t>عدد المؤسسات البلدية</t>
  </si>
  <si>
    <t>قسم إحصاءات البيئة - الجهاز المركزي للإحصاء/ العراق</t>
  </si>
  <si>
    <t xml:space="preserve">الأنبار </t>
  </si>
  <si>
    <t>النسبة المئوية</t>
  </si>
  <si>
    <t>الريف</t>
  </si>
  <si>
    <t xml:space="preserve">صلاح الدين </t>
  </si>
  <si>
    <t>أمانة بغداد</t>
  </si>
  <si>
    <t>أطراف بغداد</t>
  </si>
  <si>
    <t xml:space="preserve">كربلاء </t>
  </si>
  <si>
    <t>النفايات الإعتيادية (طن/سنة)</t>
  </si>
  <si>
    <t>الأنقاض (مخلفات الهدم والبناء) (طن/سنة)</t>
  </si>
  <si>
    <t>ملاحظة : المخلفات المرفوعة تشمل (النفايات الإعتيادية + الأنقاض وتضم مخلفات الهدم والبناء + السكراب)</t>
  </si>
  <si>
    <t>المؤسسات الصحية</t>
  </si>
  <si>
    <t>المؤسسات الصناعية</t>
  </si>
  <si>
    <t>المجازر</t>
  </si>
  <si>
    <t>المؤسسات الزراعية</t>
  </si>
  <si>
    <t>اخرى</t>
  </si>
  <si>
    <t>عدد المحطات التحويلية النظامية</t>
  </si>
  <si>
    <t>عدد المحطات التحويلية غير النظامية (مواقع التجميع المؤقت)</t>
  </si>
  <si>
    <t>عدد مواقع طمر النفايات</t>
  </si>
  <si>
    <t>المخلفات المرفوعة</t>
  </si>
  <si>
    <t>كمية النفايات الإعتيادية المرفوعة (طن/ سنة)</t>
  </si>
  <si>
    <t>كمية النفايات الإعتيادية المرفوعة (طن/ يوم)</t>
  </si>
  <si>
    <t>مصادر النفايات الخطرة</t>
  </si>
  <si>
    <t>ت</t>
  </si>
  <si>
    <t>الطمر في المواقع الحاصلة على الموافقة البيئية</t>
  </si>
  <si>
    <t>الطمر في المواقع غير الحاصلة على الموافقة البيئية</t>
  </si>
  <si>
    <t>الرمي في ساحات فارغة</t>
  </si>
  <si>
    <t>التجميع في مواقع التجميع المؤقت</t>
  </si>
  <si>
    <t>الطمر في المواقع المخصصة للطمر الصحي</t>
  </si>
  <si>
    <t>الرمي في الأنهر والمبازل</t>
  </si>
  <si>
    <t xml:space="preserve">النفايات الخطرة </t>
  </si>
  <si>
    <t xml:space="preserve"> عدد مواقع طمر النفايات الحاصلة على الموافقة البيئية نسبة للتصميم الأساس للبلدية</t>
  </si>
  <si>
    <t xml:space="preserve"> عدد مواقع طمر النفايات غير الحاصلة على الموافقة البيئية نسبة للتصميم الأساس للبلدية</t>
  </si>
  <si>
    <t>اسماء المحافظات</t>
  </si>
  <si>
    <t>مجموع كمية المخلفات المرفوعة (طن/سنة)</t>
  </si>
  <si>
    <t>مجموع كمية المخلفات المرفوعة (طن/يوم)</t>
  </si>
  <si>
    <t>مجموع كمية النفايات الخطرة المرفوعة (كغم/يوم)</t>
  </si>
  <si>
    <t>الحرق</t>
  </si>
  <si>
    <t>البيع</t>
  </si>
  <si>
    <t>للمحطات التحويلية النظامية</t>
  </si>
  <si>
    <t>للمحطات التحويلية غير النظامية (مواقع التجميع المؤقت)</t>
  </si>
  <si>
    <t>لمواقع طمر النفايات الحاصلة على الموافقة البيئية</t>
  </si>
  <si>
    <t>لمواقع طمر النفايات غير الحاصلة على الموافقة البيئية</t>
  </si>
  <si>
    <t xml:space="preserve">المشاكل التي يعاني منها قطاع الخدمات البلدية </t>
  </si>
  <si>
    <t xml:space="preserve">القادسية </t>
  </si>
  <si>
    <t>يوم</t>
  </si>
  <si>
    <t>لا يوجد</t>
  </si>
  <si>
    <t>الكلي</t>
  </si>
  <si>
    <t>معدل كمية النفايات الاعتيادية المرفوعة (كغم/يوم)</t>
  </si>
  <si>
    <t>معدل كمية النفايات الإعتيادية المتولّدة عن كل فرد (كغم/يوم)</t>
  </si>
  <si>
    <t>الإجمالي</t>
  </si>
  <si>
    <t xml:space="preserve">عدد السكان المخدومين بخدمة جمع النفايات </t>
  </si>
  <si>
    <t xml:space="preserve">          2 . أمانة بغداد / دائرة المخلفات الصلبة والبيئة</t>
  </si>
  <si>
    <t>جميع المحافظات</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</si>
  <si>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</si>
  <si>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</si>
  <si>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</si>
  <si>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</si>
  <si>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</si>
  <si>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</si>
  <si>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</si>
  <si>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</si>
  <si>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</si>
  <si>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</si>
  <si>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</si>
  <si>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 xml:space="preserve">رفع نفايات خطرة </t>
  </si>
  <si>
    <t>اسبوع</t>
  </si>
  <si>
    <t>عدم توفر الآليات المتخصصة في عدد من المؤسسات البلدية في مجال النفايات من حيث (الجمع والنقل).</t>
  </si>
  <si>
    <t>قلة التخصيصات المالية لتنفيذ مشاريع أعمال التنظيفات حيث أن هذه الأعمال ضمن موازنة المحافظة.</t>
  </si>
  <si>
    <t>قلة عدد العاملين المخصص لعدد الآليات لجمع ونقل النفايات.</t>
  </si>
  <si>
    <t>قلة أجور العاملين في مجال النفايات.</t>
  </si>
  <si>
    <t>قلة توفر المستلزمات (الأكياس) المخصصة لجمع النفايات.</t>
  </si>
  <si>
    <t>قلة الوعي البيئي وعدم إلتزام المواطنين بالتوقيتات الزمنية لرفع النفايات الأمر الذي يؤدي إلى تعطيل منظومة الجمع والنقل للنفايات.</t>
  </si>
  <si>
    <t>الرمي العشوائي للنفايات من قبل المواطنين والمحلات التجارية ويتم رميها في المواقع غير المخصصة لها.</t>
  </si>
  <si>
    <t>ضعف الأداء المؤسسي للمحافظات في رصد مبالغ لتنفيذ مشاريع معامل تدوير النفايات ضمن موازنة تنمية الأقاليم.</t>
  </si>
  <si>
    <t>ضعف التنسيق بين الدوائر الساندة التي تعطي الموافقات الأصولية لمشاريع طمر النفايات والمحطات التحويلية.</t>
  </si>
  <si>
    <t>صعوبة تغطية المحطات التحويلية النموذجية لكافة المؤسسات البلدية ومشاكل الطمر العشوائي للنفايات وعدم كفاية المتوفر منها لتغطية الحاجة الفعلية للكميات المفرزة يومياً.</t>
  </si>
  <si>
    <t>أنتشار التجمعات السكنية العشوائية المتجاوزة على الأستعمال الزراعي مما يؤثر وبصورة بارزة على مستوى تقديم الخدمات المقدمة ومنها خدمات النظافة وكثرة التجاوزات على الأراضي المخصصة للخدمات العامة (كالمدارس، المراكز الصحية، المستشفيات، المتنزهات وغيرها من الخدمات) وبالتالي تقليص المساحات المخصصة لهذه الفعاليات الحيوية.</t>
  </si>
  <si>
    <t xml:space="preserve">12 .  </t>
  </si>
  <si>
    <t xml:space="preserve">13 .  </t>
  </si>
  <si>
    <t xml:space="preserve">14 .  </t>
  </si>
  <si>
    <t xml:space="preserve">15 .  </t>
  </si>
  <si>
    <t xml:space="preserve">16 .  </t>
  </si>
  <si>
    <t xml:space="preserve">17 .  </t>
  </si>
  <si>
    <t xml:space="preserve">18 .  </t>
  </si>
  <si>
    <t xml:space="preserve">19 .  </t>
  </si>
  <si>
    <t xml:space="preserve">20 .  </t>
  </si>
  <si>
    <t xml:space="preserve">21 .  </t>
  </si>
  <si>
    <t xml:space="preserve">النفايات الإعتيادية </t>
  </si>
  <si>
    <t xml:space="preserve">الأنقاض (مخلفات الهدم والبناء) </t>
  </si>
  <si>
    <t xml:space="preserve">السكراب </t>
  </si>
  <si>
    <t>السنوات</t>
  </si>
  <si>
    <t>نسبة السكان المخدومين بخدمة جمع النفايات</t>
  </si>
  <si>
    <t>..</t>
  </si>
  <si>
    <t>ملاحظات :</t>
  </si>
  <si>
    <t>العدد الكلّي</t>
  </si>
  <si>
    <t>عدد معامل الفرز والتدوير حسب الحالة العملية</t>
  </si>
  <si>
    <t xml:space="preserve">العاملة </t>
  </si>
  <si>
    <t>المتوقفة</t>
  </si>
  <si>
    <t>الكمية المعاد تدويرها (طن/يوم)</t>
  </si>
  <si>
    <t>قيد الإنشاء</t>
  </si>
  <si>
    <t>معمل في جانب الكرخ ومعمل في جانب الرصافة</t>
  </si>
  <si>
    <t>قلة عدد الآليات (كابسات،.....الخ) في المؤسسات البلدية في مجال النفايات من حيث (الجمع والنقل) وتقادم البعض منها.</t>
  </si>
  <si>
    <t xml:space="preserve">الحضر </t>
  </si>
  <si>
    <t>قضاء المحمودية / ناحية اليوسفية</t>
  </si>
  <si>
    <t>الكمية المعاد تدويرها (طن/ سنة)</t>
  </si>
  <si>
    <t>إجمالي</t>
  </si>
  <si>
    <t>عدد المحطات التحويلية</t>
  </si>
  <si>
    <t>النظامية</t>
  </si>
  <si>
    <t>قضاء الناصرية / مركز القضاء</t>
  </si>
  <si>
    <t>عدد أيام العمل في السنة (يوم)</t>
  </si>
  <si>
    <t>أسماء المحافظات</t>
  </si>
  <si>
    <t>عدد مواقع الطمر (الحاصلة وغير الحاصلة على الموافقة البيئية)</t>
  </si>
  <si>
    <t>عدد المحطات التحويلية النظامية وغير النظامية (مواقع التجميع المؤقت)</t>
  </si>
  <si>
    <t xml:space="preserve">           2 . أمانة بغداد / دائرة المخلفات الصلبة والبيئة</t>
  </si>
  <si>
    <t>التوزيع النسبي للمخلفات المرفوعة</t>
  </si>
  <si>
    <t>كمية المخلفات المرفوعة</t>
  </si>
  <si>
    <t>التدوير أو إعادة الإستعمال</t>
  </si>
  <si>
    <t>تحويلها إلى سماد</t>
  </si>
  <si>
    <t>تحويلها إلى طاقة</t>
  </si>
  <si>
    <t xml:space="preserve">أساليب التخلص من النفايات الإعتيادية </t>
  </si>
  <si>
    <t>أساليب التخلص من النفايات الخطرة</t>
  </si>
  <si>
    <t>إعادة التدوير</t>
  </si>
  <si>
    <t>كمية النفايات الإعتيادية المرفوعة (كغم/سنة)</t>
  </si>
  <si>
    <t>شحة المواد الإحتياطية اللازمة للآليات العاملة في مجال النفايات.</t>
  </si>
  <si>
    <t>عدم إستخدام الأكياس المخصصة لجمع النفايات والموزعة على المواطنين وضعف المعايير المحددة لمتابعة أعمال النظافة.</t>
  </si>
  <si>
    <t>قلة الدراسات والبحوث المتعلقة بقطاع خدمات النظافة لوضع آلية سليمة لإدارة النفايات وضعف القطاع الخاص المحلي المتخصص بهذا المجال فضلاً عن ضعف إشتراك القطاع المتخصص من الشركات العالمية المتخصصة بهذا المجال.</t>
  </si>
  <si>
    <t>عدم وجود منظومة فرز للنفايات من المصدر وقلة إستخدام الأكياس من قبل المواطنين وعدم الإستفادة منها في جمع النفايات.</t>
  </si>
  <si>
    <t>مجموع كمية النفايات الخطرة المرفوعة (كغم/سنة) **</t>
  </si>
  <si>
    <t>** عدد أيام رفع النفايات الخطرة (270) يوم في السنة</t>
  </si>
  <si>
    <t>غير النظامية (مواقع التجميع المؤقت)</t>
  </si>
  <si>
    <t>قلة توفر الحاويات المخصصة لجمع النفايات وعدم وجود حاويات متخصصة حديثة لتضررها نتيجة الأستعمال وتأخر تعويض المتضرر منها.</t>
  </si>
  <si>
    <t xml:space="preserve">جدول (1) </t>
  </si>
  <si>
    <t xml:space="preserve">جدول (2) </t>
  </si>
  <si>
    <t xml:space="preserve">جدول (3) </t>
  </si>
  <si>
    <t xml:space="preserve">جدول (4) </t>
  </si>
  <si>
    <t xml:space="preserve">جدول (5) </t>
  </si>
  <si>
    <t xml:space="preserve">جدول (6) </t>
  </si>
  <si>
    <t xml:space="preserve">جدول (7) </t>
  </si>
  <si>
    <t xml:space="preserve">جدول (8) </t>
  </si>
  <si>
    <t>جدول (9)</t>
  </si>
  <si>
    <t>جدول (10)</t>
  </si>
  <si>
    <t>جدول (11)</t>
  </si>
  <si>
    <t xml:space="preserve">جدول (12) </t>
  </si>
  <si>
    <t xml:space="preserve">جدول (13) </t>
  </si>
  <si>
    <t>، "نينوى</t>
  </si>
  <si>
    <t xml:space="preserve">* عدد السكان حسب تقديرات الجهاز المركزي للإحصاء </t>
  </si>
  <si>
    <t>الانبار</t>
  </si>
  <si>
    <t>لكل اسبوع</t>
  </si>
  <si>
    <t>بالسنة</t>
  </si>
  <si>
    <t xml:space="preserve"> ** كركوك </t>
  </si>
  <si>
    <t>امانة بغداد</t>
  </si>
  <si>
    <t>اطراف بغداد</t>
  </si>
  <si>
    <t>عدد السكان الكلّي *</t>
  </si>
  <si>
    <t>لمواقع الرمي العشوائي للنفايات</t>
  </si>
  <si>
    <t xml:space="preserve">تابع/ جدول (12) </t>
  </si>
  <si>
    <t>لايوجد</t>
  </si>
  <si>
    <t xml:space="preserve">            2 . أمانة بغداد / دائرة المخلفات الصلبة والبيئة</t>
  </si>
  <si>
    <t>ــ يتبع ــ</t>
  </si>
  <si>
    <t xml:space="preserve">ذي قار </t>
  </si>
  <si>
    <t>المحافظات التي تولّد نفايات خطرة</t>
  </si>
  <si>
    <t>جميع المحافظات عدا صلاح الدين</t>
  </si>
  <si>
    <t xml:space="preserve">جميع المحافظات </t>
  </si>
  <si>
    <t>جميع المحافظات عدا بابل والمثنى</t>
  </si>
  <si>
    <t>أطراف بغداد وذي قار</t>
  </si>
  <si>
    <t xml:space="preserve"> كربلاء </t>
  </si>
  <si>
    <t xml:space="preserve">** في محافظة (كركوك) توجد (4) نواحي لا تحتوي على مؤسسات بلدية وهي (قرة هنجير، شوان، يايجي والملتقى) لكن يتم تقديم الخدمة لهم عن طريق تقديم طلبات للمحافظة </t>
  </si>
  <si>
    <t xml:space="preserve">المصدر: 1 . وزارة الإعمار والاسكان والبلديات والأشغال العامة / مديرية البلديات العامة / قسم البيئة / مديرية بلدية مركز المحافظات ومديريات بلديات المحافظات </t>
  </si>
  <si>
    <t xml:space="preserve">المصدر: 1 . وزارة الإعمار والاسكان والبلديات والأشغال العامة / مديرية البلديات العامة / قسم البيئة </t>
  </si>
  <si>
    <t>120 - 70</t>
  </si>
  <si>
    <t>تحويل الى سماد</t>
  </si>
  <si>
    <t>التحويل إلى طاقة</t>
  </si>
  <si>
    <t>التسليم إلى جهات رسمية (وزارة الصحة والبيئة ، ...الخ)</t>
  </si>
  <si>
    <r>
      <t xml:space="preserve">ملاحظة : يتم إحتساب النسبة المئوية بتقسيم عدد المحافظات التي تتبع إسلوب التخلص من النفايات الإعتيادية على عدد المحافظات الكلّي والبالغ </t>
    </r>
    <r>
      <rPr>
        <b/>
        <sz val="9"/>
        <rFont val="Times New Roman"/>
        <family val="1"/>
        <scheme val="major"/>
      </rPr>
      <t>(16)</t>
    </r>
    <r>
      <rPr>
        <b/>
        <sz val="9"/>
        <rFont val="Arial"/>
        <family val="2"/>
        <scheme val="minor"/>
      </rPr>
      <t xml:space="preserve"> محافظة (بالنسبة لمحافظة بغداد تم تقسيمها إلى أمانة بغداد وأطراف بغداد)</t>
    </r>
  </si>
  <si>
    <t>ضعف صيانة الآليات وعدم إدامتها.</t>
  </si>
  <si>
    <t>مجانية خدمات النظافة للمناطق السكنية وما يرافقها من عدم أكتراث متلقي الخدمة وضعف الإدراك بتأثير الإستجابة السلبية للمواطن وأنعدام التعاون بين مقدم الخدمة ومتلقيها.</t>
  </si>
  <si>
    <t>سعة الرقعة الجغرافية للمدن وأمتدادها الأفقي وما ينتج عنه من الإفراز الكبير من النفايات التي لا تتناسب مع ما موجود من جهد آلي وبشري (ذاتي ومؤجر) لكافة المؤسسات البلدية لتغطية الخدمات المطلوبة.</t>
  </si>
  <si>
    <t>الكمية</t>
  </si>
  <si>
    <t>طن /يوم</t>
  </si>
  <si>
    <t>الكمية طن/سنة</t>
  </si>
  <si>
    <t>عدد الايام للعمل</t>
  </si>
  <si>
    <t>المعدل اليومي</t>
  </si>
  <si>
    <r>
      <t xml:space="preserve">* تم احتساب الكمية المعاد تدويرها (طن / سنة) كما يلي = الكمية المعاد تدويرها (طن / يوم) المعدل (70 + 120 </t>
    </r>
    <r>
      <rPr>
        <b/>
        <sz val="9"/>
        <color indexed="8"/>
        <rFont val="Calibri"/>
        <family val="2"/>
      </rPr>
      <t>÷</t>
    </r>
    <r>
      <rPr>
        <b/>
        <sz val="9"/>
        <color indexed="8"/>
        <rFont val="Arial"/>
        <family val="2"/>
      </rPr>
      <t xml:space="preserve"> 2</t>
    </r>
    <r>
      <rPr>
        <b/>
        <sz val="9"/>
        <color indexed="8"/>
        <rFont val="Arial"/>
        <family val="2"/>
        <scheme val="minor"/>
      </rPr>
      <t xml:space="preserve">) </t>
    </r>
    <r>
      <rPr>
        <b/>
        <sz val="9"/>
        <color indexed="8"/>
        <rFont val="Calibri"/>
        <family val="2"/>
      </rPr>
      <t>×</t>
    </r>
    <r>
      <rPr>
        <b/>
        <sz val="9"/>
        <color indexed="8"/>
        <rFont val="Arial"/>
        <family val="2"/>
      </rPr>
      <t xml:space="preserve"> 121 يوم (عدد ايام العمل في السنة)</t>
    </r>
  </si>
  <si>
    <t>عدد المؤسسات البلدية والنسب المئوية للسكان المخدومين بخدمة جمع النفايات حسب البيئة والمحافظة لسنة 2020</t>
  </si>
  <si>
    <t>خلاصة مؤشرات قطاع الخدمات البلدية للسنوات (2012 ــ 2020)</t>
  </si>
  <si>
    <t>1.  بيانات السنوات (2012 &amp; 2013) عدا إقليم كردستان</t>
  </si>
  <si>
    <t>2.  بيانات سنة 2014 عدا المحافظات (نينوى، الأنبار وصلاح الدين) بسبب تدهور الوضع الأمني فيها وإقليم كردستان</t>
  </si>
  <si>
    <t>3.  بيانات سنة 2015 عدا محافظتي (نينوى والأنبار) بسبب تدهور الوضع الأمني فيهما</t>
  </si>
  <si>
    <t>4.  بيانات سنة 2016 عدا محافظتي (نينوى والأنبار) بسبب تدهور الوضع الأمني فيهما وإقليم كردستان</t>
  </si>
  <si>
    <t>5.  بيانات السنوات (2017 ، 2018 ،  2019 ، 2020) عدا إقليم كردستان</t>
  </si>
  <si>
    <t>كمية المخلفات المرفوعة (النفايات الإعتيادية ، الأنقاض والسكراب) والنفايات الخطرة حسب المحافظة لسنة 2020</t>
  </si>
  <si>
    <t>التوزيع النسبي لكمية المخلفات المرفوعة (النفايات الإعتيادية ، الأنقاض والسكراب) حسب المحافظة لسنة 2020</t>
  </si>
  <si>
    <t>كمية النفايات الإعتيادية المرفوعة ومعدل كمية النفايات المتولّدة عن كل فرد حسب المحافظة لسنة 2020</t>
  </si>
  <si>
    <t>النسب المئوية لمصادر النفايات الخطرة المرفوعة من قبل المؤسسات البلدية حسب نوع المصدر لسنة 2020</t>
  </si>
  <si>
    <t>النسب المئوية لأساليب التخلص من النفايات الخطرة المرفوعة من قبل المؤسسات البلدية حسب النوع لسنة 2020</t>
  </si>
  <si>
    <t xml:space="preserve"> عدد المحطات التحويلية النظامية وغير النظامية (مواقع التجميع المؤقت) ومواقع طمر النفايات الحاصلة وغير الحاصلة على الموافقة البيئية وعدد مواقع الرمي العشوائي للنفايات حسب المحافظة لسنة 2020</t>
  </si>
  <si>
    <t xml:space="preserve"> عدد المحطات التحويلية النظامية وغير النظامية (مواقع التجميع المؤقت) الحاصلة وغير الحاصلة على الموافقة البيئية حسب المحافظة لسنة 2020</t>
  </si>
  <si>
    <t xml:space="preserve"> عدد مواقع طمر النفايات الحاصلة وغير الحاصلة على الموافقة البيئية حسب موقعها نسبة للتصميم الأساس للبلدية والمحافظة لسنة 2020</t>
  </si>
  <si>
    <t>عدد معامل فرز وتدوير النفايات حسب الحالة العملية وعدد أيام العمل والكميات المعاد تدويرها والنسبة المئوية للفرز ومواقعها حسب المحافظة لسنة 2020</t>
  </si>
  <si>
    <t>الموقع في المحافظة</t>
  </si>
  <si>
    <t>جائحة كورونا</t>
  </si>
  <si>
    <t>النجف ***</t>
  </si>
  <si>
    <r>
      <t>القادسية،المثنى</t>
    </r>
    <r>
      <rPr>
        <b/>
        <sz val="14"/>
        <rFont val="Arial"/>
        <family val="2"/>
        <scheme val="minor"/>
      </rPr>
      <t xml:space="preserve"> </t>
    </r>
  </si>
  <si>
    <t xml:space="preserve">القادسية والمثنى  </t>
  </si>
  <si>
    <t>القادسية والمثنى</t>
  </si>
  <si>
    <t xml:space="preserve">القادسية والمثنى </t>
  </si>
  <si>
    <t>ملاحظة : يتم إحتساب النسبة المئوية بتقسيم عدد المحافظات التي تعاني من المشكلة في قطاع الخدمات البلدية على عدد المحافظات الكلّي والبالغ (16) محافظة (بالنسبة لمحافظة بغداد تم تقسيمها إلى أمانة بغداد وأطراف بغداد)</t>
  </si>
  <si>
    <t xml:space="preserve">                   </t>
  </si>
  <si>
    <t>النسبة المئوية للفرز من كمية النفايات الاعتيادية</t>
  </si>
  <si>
    <t>.. بيانات غير متوفرة</t>
  </si>
  <si>
    <t xml:space="preserve">نينوى ، ديالى ، الأنبار ، أطراف بغداد ، صلاح الدين ، النجف </t>
  </si>
  <si>
    <t>جميع المحافظات عدا ديالى وواسط</t>
  </si>
  <si>
    <t>جميع المحافظات عدا ديالى ، واسط وذي قار</t>
  </si>
  <si>
    <t>جميع المحافظات عدا أطراف بغداد ، واسط والبصرة</t>
  </si>
  <si>
    <t>جميع المحافظات عدا نينوى ، أمانة بغداد ، أطراف بغداد ، واسط وميسان</t>
  </si>
  <si>
    <t xml:space="preserve">جميع المحافظات عدا نينوى ، أمانة بغداد وميسان </t>
  </si>
  <si>
    <t>جميع المحافظات عدا أطراف بغداد ، المثنى ، ذي قار والبصرة</t>
  </si>
  <si>
    <t>جميع المحافظات عدا نينوى ، كركوك ، أمانة بغداد ، المثنى وذي قار</t>
  </si>
  <si>
    <t xml:space="preserve">جميع المحافظات عدا نينوى وأمانة بغداد </t>
  </si>
  <si>
    <t>جميع المحافظات عدا أمانة بغداد وأطراف بغداد</t>
  </si>
  <si>
    <t>جميع المحافظات عدا نينوى ، كركوك والقادسية</t>
  </si>
  <si>
    <t>جميع المحافظات عدا نينوى</t>
  </si>
  <si>
    <t>جميع المحافظات عدا نينوى وأمانة بغداد</t>
  </si>
  <si>
    <t>جميع المحافظات عدا أطراف بغداد ، كربلاء وصلاح الدين</t>
  </si>
  <si>
    <t>*** في محافظة (النجف) نسبة السكان المخدومين بخدمة جمع النفايات (100%) بسبب استحداث وحدات جديدة لشمول مناطق اكثر بالخدمة مثل وحدات الدعم والإسناد وإنشاء فرقة طوارئ وتشغيل عمال تنظيف بأجر يومي وتوزيعهم على الأقسام وهذه النسبة لا تعني كفاءة الأداء في تقديمها اذ يتم تقديم خدمة جمع ورفع النفايات حتى في مناطق السكن العشوائي</t>
  </si>
  <si>
    <t>* في محافظة (نينوى) لا يتم رفع السكراب من قبل المؤسسات البلدية ويتم رفعها من قبل جهات خاصة، أما في (أمانة بغداد) فيتم تسليمه إلى وزارة الصناعة والمعادن</t>
  </si>
  <si>
    <t>ملاحظة : إرتفاع كمية الأنقاض في محافظتي (الأنبار وصلاح الدين) بسبب تعرضهما إلى هجمات إرهابية وعمليات عسكرية أدت إلى هدم عدد كبير من المباني والبنى التحتية فيها وأيضاً في محافظة صلاح الدين يعود السبب الى خلط السكراب مع الأنقاض في بلدية تكريت</t>
  </si>
  <si>
    <t>** إن انخفاض معدل كمية النفايات المتولّدة عن كل فرد في كل من المحافظات (نينوى، كركوك ، المثنى وميسان) بسبب تقليل التخصيصات المالية وقلة عدد العاملين والآليات المخصصة لرفع النفايات وعطل البعض منها</t>
  </si>
  <si>
    <t>غير الحاصلة على الموافقة البيئية</t>
  </si>
  <si>
    <t>كركوك ، أمانة بغداد ، اطراف بغداد ، ذي قار والبصرة</t>
  </si>
  <si>
    <t>النسب المئوية للمحافظات حسب أساليب التخلص من النفايات الإعتيادية ونوع الأسلوب لسنة 2020</t>
  </si>
  <si>
    <t>النسب المئوية للمحافظات حسب نوع المشكلة التي يعاني منها قطاع الخدمات البلدية لسنة 2020</t>
  </si>
  <si>
    <t>* إن ارتفاع معدل كمية النفايات الإعتيادية المتولّدة عن كل فرد في محافظتي (الأنبار  وصلاح الدين) يعود إلى إرتفاع كمية النفايات الإعتيادية المتراكمة خلال المدة السابقة بسبب الحرب إضافة الى قيام المؤسسات البلدية بحملات اضافية لرفع النفايات، أما في المحافظات (ديالى ، القادسية ، أمانة بغداد ، أطراف بغداد ، بابل ، واسط  وذي قار) فيتم رفع النفايات من المناطق الزراعية وأيضاً من مناطق السكان المتجاوزين في مناطق السكن العشوائي ، وبالنسبة لمحافظتي (كربلاء والنجف) بسبب توافد أعداد الزائرين إلى العتبات المقدسة</t>
  </si>
</sst>
</file>

<file path=xl/styles.xml><?xml version="1.0" encoding="utf-8"?>
<styleSheet xmlns="http://schemas.openxmlformats.org/spreadsheetml/2006/main">
  <numFmts count="5">
    <numFmt numFmtId="164" formatCode="_-* #,##0.00_-;\-* #,##0.00_-;_-* &quot;-&quot;??_-;_-@_-"/>
    <numFmt numFmtId="165" formatCode="0.0"/>
    <numFmt numFmtId="166" formatCode="#,##0.0"/>
    <numFmt numFmtId="167" formatCode="_-* #,##0_-;\-* #,##0_-;_-* &quot;-&quot;??_-;_-@_-"/>
    <numFmt numFmtId="168" formatCode="_-* #,##0.0_-;\-* #,##0.0_-;_-* &quot;-&quot;??_-;_-@_-"/>
  </numFmts>
  <fonts count="64">
    <font>
      <sz val="11"/>
      <color theme="1"/>
      <name val="Arial"/>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0"/>
      <color theme="1"/>
      <name val="Arial"/>
      <family val="2"/>
    </font>
    <font>
      <b/>
      <sz val="10"/>
      <color rgb="FFFF0000"/>
      <name val="Times New Roman"/>
      <family val="1"/>
    </font>
    <font>
      <b/>
      <sz val="12"/>
      <name val="Arial"/>
      <family val="2"/>
    </font>
    <font>
      <sz val="11"/>
      <name val="Arial"/>
      <family val="2"/>
      <scheme val="minor"/>
    </font>
    <font>
      <sz val="12"/>
      <color theme="1"/>
      <name val="Arial"/>
      <family val="2"/>
      <scheme val="minor"/>
    </font>
    <font>
      <sz val="11"/>
      <color indexed="8"/>
      <name val="Arial"/>
      <family val="2"/>
    </font>
    <font>
      <b/>
      <sz val="11"/>
      <color theme="1"/>
      <name val="Arial"/>
      <family val="2"/>
    </font>
    <font>
      <b/>
      <sz val="11"/>
      <color theme="1"/>
      <name val="Arial"/>
      <family val="2"/>
      <scheme val="minor"/>
    </font>
    <font>
      <b/>
      <sz val="12"/>
      <color theme="1"/>
      <name val="Arial"/>
      <family val="2"/>
      <scheme val="minor"/>
    </font>
    <font>
      <b/>
      <sz val="10"/>
      <color rgb="FFFF0000"/>
      <name val="Arial"/>
      <family val="2"/>
    </font>
    <font>
      <b/>
      <sz val="10"/>
      <name val="Arial"/>
      <family val="2"/>
    </font>
    <font>
      <b/>
      <sz val="11"/>
      <color theme="1"/>
      <name val="Times New Roman"/>
      <family val="1"/>
      <scheme val="major"/>
    </font>
    <font>
      <b/>
      <sz val="9"/>
      <color rgb="FFFF0000"/>
      <name val="Arial"/>
      <family val="2"/>
    </font>
    <font>
      <sz val="12"/>
      <name val="Arial"/>
      <family val="2"/>
    </font>
    <font>
      <b/>
      <sz val="14"/>
      <color theme="1"/>
      <name val="Arial"/>
      <family val="2"/>
      <scheme val="minor"/>
    </font>
    <font>
      <b/>
      <sz val="16"/>
      <name val="Arial"/>
      <family val="2"/>
      <scheme val="minor"/>
    </font>
    <font>
      <b/>
      <sz val="10"/>
      <color theme="1"/>
      <name val="Times New Roman"/>
      <family val="1"/>
      <scheme val="major"/>
    </font>
    <font>
      <b/>
      <sz val="10"/>
      <color indexed="8"/>
      <name val="Times New Roman"/>
      <family val="1"/>
      <scheme val="major"/>
    </font>
    <font>
      <b/>
      <sz val="10"/>
      <name val="Times New Roman"/>
      <family val="1"/>
      <scheme val="major"/>
    </font>
    <font>
      <sz val="11"/>
      <color theme="1"/>
      <name val="Times New Roman"/>
      <family val="1"/>
      <scheme val="major"/>
    </font>
    <font>
      <b/>
      <sz val="10"/>
      <name val="Arial"/>
      <family val="2"/>
      <scheme val="minor"/>
    </font>
    <font>
      <b/>
      <sz val="9"/>
      <color indexed="8"/>
      <name val="Arial"/>
      <family val="2"/>
      <scheme val="minor"/>
    </font>
    <font>
      <b/>
      <sz val="9"/>
      <color rgb="FFFF0000"/>
      <name val="Times New Roman"/>
      <family val="1"/>
    </font>
    <font>
      <sz val="11"/>
      <color theme="1"/>
      <name val="Arial"/>
      <family val="2"/>
      <scheme val="minor"/>
    </font>
    <font>
      <b/>
      <sz val="10"/>
      <color theme="0"/>
      <name val="Arial"/>
      <family val="2"/>
    </font>
    <font>
      <b/>
      <sz val="16"/>
      <color indexed="8"/>
      <name val="Arial"/>
      <family val="2"/>
    </font>
    <font>
      <b/>
      <sz val="14"/>
      <color indexed="8"/>
      <name val="Arial"/>
      <family val="2"/>
    </font>
    <font>
      <b/>
      <sz val="18"/>
      <color theme="1"/>
      <name val="Arial"/>
      <family val="2"/>
      <scheme val="minor"/>
    </font>
    <font>
      <b/>
      <sz val="16"/>
      <color theme="1"/>
      <name val="Arial"/>
      <family val="2"/>
      <scheme val="minor"/>
    </font>
    <font>
      <b/>
      <sz val="9"/>
      <name val="Arial"/>
      <family val="2"/>
      <scheme val="minor"/>
    </font>
    <font>
      <b/>
      <sz val="9"/>
      <name val="Times New Roman"/>
      <family val="1"/>
      <scheme val="major"/>
    </font>
    <font>
      <b/>
      <sz val="11"/>
      <color indexed="8"/>
      <name val="Arial"/>
      <family val="2"/>
    </font>
    <font>
      <b/>
      <sz val="9"/>
      <color indexed="8"/>
      <name val="Calibri"/>
      <family val="2"/>
    </font>
    <font>
      <sz val="11"/>
      <name val="Arial"/>
      <family val="2"/>
    </font>
    <font>
      <b/>
      <sz val="18"/>
      <color theme="1"/>
      <name val="Arial"/>
      <family val="2"/>
    </font>
    <font>
      <b/>
      <sz val="18"/>
      <color theme="0"/>
      <name val="Arial"/>
      <family val="2"/>
    </font>
    <font>
      <b/>
      <sz val="18"/>
      <name val="Arial"/>
      <family val="2"/>
    </font>
    <font>
      <b/>
      <sz val="18"/>
      <name val="Arial"/>
      <family val="2"/>
      <scheme val="minor"/>
    </font>
    <font>
      <b/>
      <sz val="18"/>
      <color indexed="8"/>
      <name val="Arial"/>
      <family val="2"/>
    </font>
    <font>
      <sz val="18"/>
      <color indexed="8"/>
      <name val="Arial"/>
      <family val="2"/>
    </font>
    <font>
      <b/>
      <sz val="11"/>
      <name val="Arial"/>
      <family val="2"/>
      <scheme val="minor"/>
    </font>
    <font>
      <b/>
      <sz val="14"/>
      <color rgb="FFC00000"/>
      <name val="Arial"/>
      <family val="2"/>
      <scheme val="minor"/>
    </font>
    <font>
      <b/>
      <sz val="14"/>
      <color theme="0"/>
      <name val="Arial"/>
      <family val="2"/>
      <scheme val="minor"/>
    </font>
    <font>
      <b/>
      <sz val="14"/>
      <name val="Arial"/>
      <family val="2"/>
      <scheme val="minor"/>
    </font>
    <font>
      <b/>
      <sz val="24"/>
      <color indexed="8"/>
      <name val="Arial"/>
      <family val="2"/>
    </font>
    <font>
      <b/>
      <sz val="16"/>
      <name val="Arial"/>
      <family val="2"/>
    </font>
    <font>
      <b/>
      <sz val="10"/>
      <color rgb="FFFFFF00"/>
      <name val="Arial"/>
      <family val="2"/>
    </font>
    <font>
      <b/>
      <sz val="12"/>
      <color rgb="FFFFFF00"/>
      <name val="Arial"/>
      <family val="2"/>
    </font>
    <font>
      <b/>
      <sz val="9"/>
      <color rgb="FFFFFF00"/>
      <name val="Arial"/>
      <family val="2"/>
    </font>
    <font>
      <sz val="11"/>
      <color rgb="FFFFFF00"/>
      <name val="Arial"/>
      <family val="2"/>
    </font>
  </fonts>
  <fills count="13">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rgb="FF5C2C04"/>
        <bgColor indexed="64"/>
      </patternFill>
    </fill>
    <fill>
      <patternFill patternType="solid">
        <fgColor rgb="FFFFFF00"/>
        <bgColor indexed="64"/>
      </patternFill>
    </fill>
    <fill>
      <patternFill patternType="solid">
        <fgColor rgb="FFFFC000"/>
        <bgColor indexed="64"/>
      </patternFill>
    </fill>
    <fill>
      <patternFill patternType="solid">
        <fgColor rgb="FF7030A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EF9F4"/>
        <bgColor indexed="64"/>
      </patternFill>
    </fill>
  </fills>
  <borders count="33">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0">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xf numFmtId="0" fontId="18" fillId="0" borderId="0"/>
    <xf numFmtId="164" fontId="37" fillId="0" borderId="0" applyFont="0" applyFill="0" applyBorder="0" applyAlignment="0" applyProtection="0"/>
  </cellStyleXfs>
  <cellXfs count="412">
    <xf numFmtId="0" fontId="0" fillId="0" borderId="0" xfId="0"/>
    <xf numFmtId="0" fontId="0" fillId="0" borderId="0" xfId="0"/>
    <xf numFmtId="0" fontId="1" fillId="2" borderId="0" xfId="0" applyFont="1" applyFill="1" applyBorder="1" applyAlignment="1">
      <alignment horizontal="center" vertical="center" wrapText="1"/>
    </xf>
    <xf numFmtId="0" fontId="0" fillId="2" borderId="0" xfId="0" applyFill="1"/>
    <xf numFmtId="0" fontId="7" fillId="0" borderId="0" xfId="1" applyFont="1" applyAlignment="1">
      <alignment vertical="center" wrapText="1"/>
    </xf>
    <xf numFmtId="0" fontId="11" fillId="0" borderId="0" xfId="1" applyFont="1"/>
    <xf numFmtId="0" fontId="11" fillId="0" borderId="0" xfId="1" applyFont="1" applyAlignment="1">
      <alignment horizontal="left"/>
    </xf>
    <xf numFmtId="3" fontId="1" fillId="2" borderId="0" xfId="0" applyNumberFormat="1"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1" fontId="1" fillId="2" borderId="0" xfId="0" applyNumberFormat="1" applyFont="1" applyFill="1" applyBorder="1" applyAlignment="1">
      <alignment vertical="center" wrapText="1"/>
    </xf>
    <xf numFmtId="166" fontId="15" fillId="2" borderId="0" xfId="0" applyNumberFormat="1" applyFont="1" applyFill="1" applyBorder="1" applyAlignment="1">
      <alignment vertical="center" wrapText="1"/>
    </xf>
    <xf numFmtId="0" fontId="16" fillId="0" borderId="1" xfId="0" applyFont="1" applyBorder="1" applyAlignment="1">
      <alignment vertical="center" wrapText="1"/>
    </xf>
    <xf numFmtId="0" fontId="6" fillId="0" borderId="0" xfId="0" applyFont="1" applyBorder="1" applyAlignment="1">
      <alignment horizontal="right" vertical="center" readingOrder="2"/>
    </xf>
    <xf numFmtId="0" fontId="17" fillId="0" borderId="0" xfId="0" applyFont="1"/>
    <xf numFmtId="166" fontId="17" fillId="0" borderId="0" xfId="0" applyNumberFormat="1" applyFont="1"/>
    <xf numFmtId="0" fontId="5" fillId="0" borderId="0" xfId="0" applyFont="1" applyBorder="1" applyAlignment="1">
      <alignment horizontal="right" vertical="center" wrapText="1" readingOrder="2"/>
    </xf>
    <xf numFmtId="0" fontId="5" fillId="2" borderId="0" xfId="0" applyFont="1" applyFill="1" applyBorder="1" applyAlignment="1">
      <alignment horizontal="right" vertical="center" wrapText="1"/>
    </xf>
    <xf numFmtId="0" fontId="19" fillId="0" borderId="0" xfId="1" applyFont="1" applyAlignment="1">
      <alignment horizontal="center" vertical="center" wrapText="1"/>
    </xf>
    <xf numFmtId="0" fontId="19" fillId="2" borderId="0" xfId="1" applyFont="1" applyFill="1" applyAlignment="1">
      <alignment horizontal="center" vertical="center" wrapText="1"/>
    </xf>
    <xf numFmtId="0" fontId="14" fillId="2" borderId="0" xfId="1" applyFont="1" applyFill="1" applyBorder="1" applyAlignment="1">
      <alignment horizontal="right" vertical="center" wrapText="1"/>
    </xf>
    <xf numFmtId="0" fontId="10" fillId="0" borderId="5" xfId="0" applyFont="1" applyBorder="1" applyAlignment="1">
      <alignment vertical="center" wrapText="1"/>
    </xf>
    <xf numFmtId="0" fontId="4" fillId="2" borderId="0"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20" fillId="0" borderId="1" xfId="8" applyFont="1" applyBorder="1" applyAlignment="1">
      <alignment vertical="center" wrapText="1"/>
    </xf>
    <xf numFmtId="0" fontId="2" fillId="2" borderId="0" xfId="1" applyFont="1" applyFill="1" applyBorder="1" applyAlignment="1">
      <alignment horizontal="left" vertical="center" wrapText="1"/>
    </xf>
    <xf numFmtId="165" fontId="2" fillId="2" borderId="0" xfId="1" applyNumberFormat="1" applyFont="1" applyFill="1" applyBorder="1" applyAlignment="1">
      <alignment horizontal="left" vertical="center" wrapText="1"/>
    </xf>
    <xf numFmtId="0" fontId="5" fillId="2" borderId="0" xfId="0" applyFont="1" applyFill="1" applyBorder="1" applyAlignment="1">
      <alignment horizontal="right" vertical="center" wrapText="1"/>
    </xf>
    <xf numFmtId="0" fontId="14" fillId="2" borderId="10" xfId="1" applyFont="1" applyFill="1" applyBorder="1" applyAlignment="1">
      <alignment horizontal="right" vertical="center" wrapText="1"/>
    </xf>
    <xf numFmtId="0" fontId="19" fillId="0" borderId="2" xfId="1" applyFont="1" applyBorder="1" applyAlignment="1">
      <alignment horizontal="center" vertical="center" wrapText="1"/>
    </xf>
    <xf numFmtId="0" fontId="19" fillId="0" borderId="0" xfId="1" applyFont="1" applyBorder="1" applyAlignment="1">
      <alignment horizontal="center" vertical="center" wrapText="1"/>
    </xf>
    <xf numFmtId="0" fontId="7" fillId="0" borderId="0" xfId="1" applyFont="1" applyAlignment="1">
      <alignment horizontal="center" vertical="center" wrapText="1"/>
    </xf>
    <xf numFmtId="0" fontId="14" fillId="2" borderId="2" xfId="1" applyFont="1" applyFill="1" applyBorder="1" applyAlignment="1">
      <alignment horizontal="right" vertical="center" wrapText="1"/>
    </xf>
    <xf numFmtId="0" fontId="5" fillId="0" borderId="0" xfId="0" applyFont="1" applyBorder="1" applyAlignment="1">
      <alignment horizontal="right" vertical="center" wrapText="1" readingOrder="2"/>
    </xf>
    <xf numFmtId="0" fontId="3" fillId="0" borderId="0" xfId="0" applyFont="1" applyBorder="1" applyAlignment="1">
      <alignment horizontal="right" vertical="center" readingOrder="2"/>
    </xf>
    <xf numFmtId="0" fontId="3" fillId="2" borderId="0" xfId="0" applyFont="1" applyFill="1" applyBorder="1" applyAlignment="1">
      <alignment vertical="center"/>
    </xf>
    <xf numFmtId="0" fontId="5" fillId="2" borderId="0" xfId="0" applyFont="1" applyFill="1" applyBorder="1" applyAlignment="1">
      <alignment vertical="center" wrapText="1" readingOrder="2"/>
    </xf>
    <xf numFmtId="0" fontId="5" fillId="2" borderId="0" xfId="0" applyFont="1" applyFill="1" applyBorder="1" applyAlignment="1">
      <alignment horizontal="right" vertical="center" wrapText="1" readingOrder="2"/>
    </xf>
    <xf numFmtId="0" fontId="14" fillId="0" borderId="5" xfId="8" applyFont="1" applyBorder="1" applyAlignment="1">
      <alignment horizontal="right" vertical="center" wrapText="1"/>
    </xf>
    <xf numFmtId="0" fontId="3" fillId="2" borderId="0" xfId="0" applyFont="1" applyFill="1" applyBorder="1" applyAlignment="1">
      <alignment horizontal="right" vertical="center" readingOrder="2"/>
    </xf>
    <xf numFmtId="0" fontId="21" fillId="0" borderId="0" xfId="0" applyFont="1"/>
    <xf numFmtId="0" fontId="22" fillId="0" borderId="0" xfId="0" applyFont="1" applyAlignment="1">
      <alignment horizontal="center"/>
    </xf>
    <xf numFmtId="0" fontId="7" fillId="0" borderId="1" xfId="0" applyFont="1" applyFill="1" applyBorder="1" applyAlignment="1">
      <alignment vertical="center" wrapText="1"/>
    </xf>
    <xf numFmtId="0" fontId="15" fillId="2" borderId="0" xfId="1" applyFont="1" applyFill="1" applyBorder="1" applyAlignment="1">
      <alignment horizontal="left" vertical="center" wrapText="1"/>
    </xf>
    <xf numFmtId="165" fontId="15" fillId="2" borderId="0" xfId="1" applyNumberFormat="1" applyFont="1" applyFill="1" applyBorder="1" applyAlignment="1">
      <alignment horizontal="left" vertical="center" wrapText="1"/>
    </xf>
    <xf numFmtId="0" fontId="23" fillId="2" borderId="0" xfId="1" applyFont="1" applyFill="1" applyBorder="1" applyAlignment="1">
      <alignment horizontal="right" vertical="center" wrapText="1"/>
    </xf>
    <xf numFmtId="1" fontId="9" fillId="2" borderId="2" xfId="0" applyNumberFormat="1" applyFont="1" applyFill="1" applyBorder="1" applyAlignment="1">
      <alignment horizontal="left" vertical="center" wrapText="1"/>
    </xf>
    <xf numFmtId="0" fontId="25" fillId="0" borderId="2" xfId="8" applyFont="1" applyBorder="1" applyAlignment="1">
      <alignment horizontal="center" vertical="center" readingOrder="2"/>
    </xf>
    <xf numFmtId="0" fontId="25" fillId="0" borderId="9" xfId="8" applyFont="1" applyBorder="1" applyAlignment="1">
      <alignment horizontal="center" vertical="center" readingOrder="2"/>
    </xf>
    <xf numFmtId="0" fontId="16" fillId="0" borderId="0" xfId="1" applyFont="1" applyAlignment="1">
      <alignment vertical="center" wrapText="1"/>
    </xf>
    <xf numFmtId="0" fontId="27" fillId="0" borderId="0" xfId="1" applyFont="1"/>
    <xf numFmtId="0" fontId="26" fillId="0" borderId="0" xfId="0" applyFont="1" applyBorder="1" applyAlignment="1">
      <alignment horizontal="right" vertical="center" wrapText="1" readingOrder="2"/>
    </xf>
    <xf numFmtId="0" fontId="28" fillId="0" borderId="17" xfId="0" applyFont="1" applyBorder="1" applyAlignment="1">
      <alignment vertical="center"/>
    </xf>
    <xf numFmtId="0" fontId="28" fillId="0" borderId="16" xfId="0" applyFont="1" applyBorder="1" applyAlignment="1">
      <alignment vertical="center"/>
    </xf>
    <xf numFmtId="0" fontId="28" fillId="0" borderId="20" xfId="0" applyFont="1" applyBorder="1" applyAlignment="1">
      <alignment vertical="center"/>
    </xf>
    <xf numFmtId="0" fontId="28" fillId="0" borderId="14" xfId="0" applyFont="1" applyBorder="1" applyAlignment="1">
      <alignment vertical="center"/>
    </xf>
    <xf numFmtId="3" fontId="15" fillId="0" borderId="0" xfId="0" applyNumberFormat="1" applyFont="1" applyBorder="1" applyAlignment="1">
      <alignment horizontal="left" vertical="center" wrapText="1"/>
    </xf>
    <xf numFmtId="165" fontId="15" fillId="2" borderId="0" xfId="0" applyNumberFormat="1" applyFont="1" applyFill="1" applyBorder="1" applyAlignment="1">
      <alignment horizontal="left" vertical="center" wrapText="1"/>
    </xf>
    <xf numFmtId="0" fontId="26" fillId="2" borderId="0" xfId="0" applyFont="1" applyFill="1" applyBorder="1" applyAlignment="1">
      <alignment horizontal="right" vertical="center" readingOrder="2"/>
    </xf>
    <xf numFmtId="0" fontId="26" fillId="0" borderId="0" xfId="0" applyFont="1" applyBorder="1" applyAlignment="1">
      <alignment horizontal="right" vertical="center" readingOrder="2"/>
    </xf>
    <xf numFmtId="0" fontId="28" fillId="0" borderId="21" xfId="0" applyFont="1" applyBorder="1" applyAlignment="1">
      <alignment vertical="center"/>
    </xf>
    <xf numFmtId="0" fontId="28" fillId="0" borderId="15" xfId="0" applyFont="1" applyBorder="1" applyAlignment="1">
      <alignment vertical="center"/>
    </xf>
    <xf numFmtId="0" fontId="25" fillId="0" borderId="10" xfId="8" applyFont="1" applyBorder="1" applyAlignment="1">
      <alignment horizontal="center" vertical="center" readingOrder="2"/>
    </xf>
    <xf numFmtId="0" fontId="4" fillId="2" borderId="7" xfId="0" applyFont="1" applyFill="1" applyBorder="1" applyAlignment="1">
      <alignment horizontal="right" vertical="center" wrapText="1"/>
    </xf>
    <xf numFmtId="1" fontId="15" fillId="2" borderId="7" xfId="0" applyNumberFormat="1" applyFont="1" applyFill="1" applyBorder="1" applyAlignment="1">
      <alignment horizontal="left" vertical="center" wrapText="1"/>
    </xf>
    <xf numFmtId="3" fontId="15" fillId="2" borderId="7" xfId="0" applyNumberFormat="1" applyFont="1" applyFill="1" applyBorder="1" applyAlignment="1">
      <alignment horizontal="left" vertical="center" wrapText="1"/>
    </xf>
    <xf numFmtId="165" fontId="15" fillId="2" borderId="7"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9" fillId="2" borderId="2" xfId="0" applyNumberFormat="1"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3" fillId="0" borderId="0" xfId="0" applyFont="1"/>
    <xf numFmtId="0" fontId="3" fillId="2" borderId="0" xfId="0" applyFont="1" applyFill="1" applyBorder="1" applyAlignment="1">
      <alignment horizontal="right" vertical="center" readingOrder="2"/>
    </xf>
    <xf numFmtId="0" fontId="19" fillId="2" borderId="0" xfId="1" applyFont="1" applyFill="1" applyBorder="1" applyAlignment="1">
      <alignment horizontal="center" vertical="center" wrapText="1"/>
    </xf>
    <xf numFmtId="0" fontId="3" fillId="2" borderId="0" xfId="0" applyFont="1" applyFill="1" applyBorder="1" applyAlignment="1">
      <alignment horizontal="right" vertical="center" readingOrder="2"/>
    </xf>
    <xf numFmtId="3" fontId="9" fillId="2" borderId="2" xfId="0" applyNumberFormat="1" applyFont="1" applyFill="1" applyBorder="1" applyAlignment="1">
      <alignment horizontal="left" vertical="center" wrapText="1"/>
    </xf>
    <xf numFmtId="3" fontId="2" fillId="2" borderId="2" xfId="0" applyNumberFormat="1" applyFont="1" applyFill="1" applyBorder="1" applyAlignment="1">
      <alignment horizontal="left" vertical="center" wrapText="1"/>
    </xf>
    <xf numFmtId="165" fontId="9" fillId="2" borderId="3" xfId="0" applyNumberFormat="1" applyFont="1" applyFill="1" applyBorder="1" applyAlignment="1">
      <alignment horizontal="left" vertical="center" wrapText="1"/>
    </xf>
    <xf numFmtId="166" fontId="9" fillId="2" borderId="2"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32" fillId="2" borderId="0" xfId="0" applyNumberFormat="1" applyFont="1" applyFill="1" applyBorder="1" applyAlignment="1">
      <alignment horizontal="left" vertical="center" wrapText="1"/>
    </xf>
    <xf numFmtId="0" fontId="6" fillId="0" borderId="5" xfId="0" applyFont="1" applyBorder="1" applyAlignment="1">
      <alignment vertical="center" wrapText="1"/>
    </xf>
    <xf numFmtId="0" fontId="32"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3"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8" fillId="0" borderId="0" xfId="8" applyFont="1" applyBorder="1" applyAlignment="1">
      <alignment horizontal="right" vertical="center" wrapText="1"/>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0" fontId="5" fillId="2" borderId="0" xfId="0"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31" fillId="2" borderId="7" xfId="0" applyFont="1" applyFill="1" applyBorder="1" applyAlignment="1">
      <alignment vertical="center" wrapText="1"/>
    </xf>
    <xf numFmtId="0" fontId="35" fillId="2" borderId="7" xfId="0" applyFont="1" applyFill="1" applyBorder="1" applyAlignment="1">
      <alignment horizontal="right" vertical="center" wrapText="1" readingOrder="1"/>
    </xf>
    <xf numFmtId="1" fontId="36" fillId="2" borderId="0" xfId="0" applyNumberFormat="1" applyFont="1" applyFill="1" applyBorder="1" applyAlignment="1">
      <alignment horizontal="left" vertical="center" wrapText="1"/>
    </xf>
    <xf numFmtId="3" fontId="36" fillId="2" borderId="0" xfId="0" applyNumberFormat="1" applyFont="1" applyFill="1" applyBorder="1" applyAlignment="1">
      <alignment horizontal="left" vertical="center" wrapText="1"/>
    </xf>
    <xf numFmtId="165" fontId="36" fillId="2" borderId="0" xfId="0" applyNumberFormat="1" applyFont="1" applyFill="1" applyBorder="1" applyAlignment="1">
      <alignment horizontal="left" vertical="center" wrapText="1"/>
    </xf>
    <xf numFmtId="166" fontId="2" fillId="2" borderId="2" xfId="0" applyNumberFormat="1" applyFont="1" applyFill="1" applyBorder="1" applyAlignment="1">
      <alignment horizontal="left" vertical="center" wrapText="1"/>
    </xf>
    <xf numFmtId="0" fontId="10" fillId="0" borderId="5" xfId="0" applyFont="1" applyBorder="1" applyAlignment="1">
      <alignment horizontal="right" vertical="center" wrapText="1" readingOrder="2"/>
    </xf>
    <xf numFmtId="0" fontId="1" fillId="2" borderId="2" xfId="0" applyFont="1" applyFill="1" applyBorder="1" applyAlignment="1">
      <alignment horizontal="left" vertical="center" wrapText="1"/>
    </xf>
    <xf numFmtId="0" fontId="5" fillId="2" borderId="0" xfId="0" applyFont="1" applyFill="1" applyBorder="1" applyAlignment="1">
      <alignment horizontal="right" vertical="center" wrapText="1" readingOrder="2"/>
    </xf>
    <xf numFmtId="0" fontId="5" fillId="5" borderId="8"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4" fillId="6" borderId="7" xfId="0" applyFont="1" applyFill="1" applyBorder="1" applyAlignment="1">
      <alignment vertical="center" wrapText="1"/>
    </xf>
    <xf numFmtId="0" fontId="1" fillId="2" borderId="3" xfId="0" applyFont="1" applyFill="1" applyBorder="1" applyAlignment="1">
      <alignment horizontal="left" vertical="center" wrapText="1"/>
    </xf>
    <xf numFmtId="166" fontId="9" fillId="2" borderId="3" xfId="0" applyNumberFormat="1" applyFont="1" applyFill="1" applyBorder="1" applyAlignment="1">
      <alignment horizontal="left" vertical="center" wrapText="1"/>
    </xf>
    <xf numFmtId="0" fontId="38" fillId="6" borderId="4" xfId="0" applyFont="1" applyFill="1" applyBorder="1" applyAlignment="1">
      <alignment horizontal="right" vertical="center" wrapText="1"/>
    </xf>
    <xf numFmtId="0" fontId="4" fillId="5" borderId="12" xfId="0" applyFont="1" applyFill="1" applyBorder="1" applyAlignment="1">
      <alignment horizontal="right" vertical="center" wrapText="1"/>
    </xf>
    <xf numFmtId="1" fontId="9" fillId="5" borderId="12" xfId="0" applyNumberFormat="1" applyFont="1" applyFill="1" applyBorder="1" applyAlignment="1">
      <alignment horizontal="left" vertical="center" wrapText="1"/>
    </xf>
    <xf numFmtId="3" fontId="9" fillId="5" borderId="12" xfId="0" applyNumberFormat="1" applyFont="1" applyFill="1" applyBorder="1" applyAlignment="1">
      <alignment horizontal="left" vertical="center" wrapText="1"/>
    </xf>
    <xf numFmtId="165" fontId="9" fillId="5" borderId="12" xfId="0" applyNumberFormat="1" applyFont="1" applyFill="1" applyBorder="1" applyAlignment="1">
      <alignment horizontal="left" vertical="center" wrapText="1"/>
    </xf>
    <xf numFmtId="167" fontId="9" fillId="5" borderId="12" xfId="9" applyNumberFormat="1" applyFont="1" applyFill="1" applyBorder="1" applyAlignment="1">
      <alignment horizontal="left" vertical="center" wrapText="1"/>
    </xf>
    <xf numFmtId="0" fontId="38" fillId="6" borderId="4" xfId="1" applyFont="1" applyFill="1" applyBorder="1" applyAlignment="1">
      <alignment horizontal="center" vertical="center" wrapText="1"/>
    </xf>
    <xf numFmtId="0" fontId="38" fillId="6" borderId="4" xfId="1" applyFont="1" applyFill="1" applyBorder="1" applyAlignment="1">
      <alignment horizontal="right" vertical="center" wrapText="1"/>
    </xf>
    <xf numFmtId="0" fontId="38" fillId="6" borderId="7" xfId="1" applyFont="1" applyFill="1" applyBorder="1" applyAlignment="1">
      <alignment horizontal="right" vertical="center" wrapText="1"/>
    </xf>
    <xf numFmtId="0" fontId="5" fillId="5" borderId="8" xfId="0" applyFont="1" applyFill="1" applyBorder="1" applyAlignment="1">
      <alignment vertical="center" wrapText="1"/>
    </xf>
    <xf numFmtId="0" fontId="4" fillId="5" borderId="8" xfId="0" applyFont="1" applyFill="1" applyBorder="1" applyAlignment="1">
      <alignment horizontal="right" vertical="center" wrapText="1"/>
    </xf>
    <xf numFmtId="1" fontId="9" fillId="5" borderId="12" xfId="0" applyNumberFormat="1" applyFont="1" applyFill="1" applyBorder="1" applyAlignment="1">
      <alignment vertical="center" wrapText="1"/>
    </xf>
    <xf numFmtId="0" fontId="38" fillId="6" borderId="4" xfId="1" quotePrefix="1" applyFont="1" applyFill="1" applyBorder="1" applyAlignment="1">
      <alignment horizontal="right" vertical="center" wrapText="1"/>
    </xf>
    <xf numFmtId="0" fontId="7" fillId="0" borderId="1" xfId="0" quotePrefix="1" applyFont="1" applyBorder="1" applyAlignment="1">
      <alignment horizontal="right" vertical="center" wrapText="1"/>
    </xf>
    <xf numFmtId="3" fontId="9" fillId="5" borderId="12" xfId="0" applyNumberFormat="1" applyFont="1" applyFill="1" applyBorder="1" applyAlignment="1">
      <alignment vertical="center" wrapText="1"/>
    </xf>
    <xf numFmtId="166" fontId="9" fillId="5" borderId="12" xfId="0" applyNumberFormat="1" applyFont="1" applyFill="1" applyBorder="1" applyAlignment="1">
      <alignment horizontal="left" vertical="center" wrapText="1"/>
    </xf>
    <xf numFmtId="0" fontId="8" fillId="0" borderId="1" xfId="0" quotePrefix="1" applyFont="1" applyBorder="1" applyAlignment="1">
      <alignment horizontal="right" vertical="center" wrapText="1"/>
    </xf>
    <xf numFmtId="166" fontId="9" fillId="5" borderId="12" xfId="0" applyNumberFormat="1" applyFont="1" applyFill="1" applyBorder="1" applyAlignment="1">
      <alignment vertical="center" wrapText="1"/>
    </xf>
    <xf numFmtId="165" fontId="4" fillId="5" borderId="12" xfId="0" applyNumberFormat="1" applyFont="1" applyFill="1" applyBorder="1" applyAlignment="1">
      <alignment horizontal="right" vertical="center" wrapText="1"/>
    </xf>
    <xf numFmtId="168" fontId="1" fillId="5" borderId="12" xfId="9" applyNumberFormat="1" applyFont="1" applyFill="1" applyBorder="1" applyAlignment="1">
      <alignment horizontal="left" vertical="center" wrapText="1"/>
    </xf>
    <xf numFmtId="165" fontId="31" fillId="5" borderId="12" xfId="0" applyNumberFormat="1" applyFont="1" applyFill="1" applyBorder="1" applyAlignment="1">
      <alignment horizontal="left" vertical="center" wrapText="1"/>
    </xf>
    <xf numFmtId="0" fontId="3" fillId="2" borderId="0" xfId="0" applyFont="1" applyFill="1" applyBorder="1" applyAlignment="1">
      <alignment vertical="center"/>
    </xf>
    <xf numFmtId="0" fontId="6" fillId="2" borderId="0" xfId="0" applyFont="1" applyFill="1" applyBorder="1" applyAlignment="1">
      <alignment vertical="center" wrapText="1"/>
    </xf>
    <xf numFmtId="0" fontId="0" fillId="4" borderId="0" xfId="0" applyFill="1"/>
    <xf numFmtId="0" fontId="3" fillId="2" borderId="0" xfId="0" applyFont="1" applyFill="1" applyBorder="1" applyAlignment="1">
      <alignment horizontal="right" vertical="center" readingOrder="2"/>
    </xf>
    <xf numFmtId="0" fontId="3" fillId="2" borderId="0" xfId="0" quotePrefix="1" applyFont="1" applyFill="1" applyBorder="1" applyAlignment="1">
      <alignment horizontal="right" vertical="center" readingOrder="2"/>
    </xf>
    <xf numFmtId="0" fontId="38" fillId="6" borderId="4" xfId="1" applyFont="1" applyFill="1" applyBorder="1" applyAlignment="1">
      <alignment horizontal="right" vertical="center" wrapText="1"/>
    </xf>
    <xf numFmtId="0" fontId="4" fillId="2" borderId="2" xfId="0" applyFont="1" applyFill="1" applyBorder="1" applyAlignment="1">
      <alignment horizontal="right" vertical="center" wrapText="1"/>
    </xf>
    <xf numFmtId="3" fontId="15" fillId="2" borderId="2" xfId="0" applyNumberFormat="1" applyFont="1" applyFill="1" applyBorder="1" applyAlignment="1">
      <alignment horizontal="left" vertical="center" wrapText="1"/>
    </xf>
    <xf numFmtId="0" fontId="33" fillId="2" borderId="0" xfId="0" applyFont="1" applyFill="1"/>
    <xf numFmtId="0" fontId="38" fillId="6" borderId="4" xfId="1" applyFont="1" applyFill="1" applyBorder="1" applyAlignment="1">
      <alignment horizontal="right" vertical="center" wrapText="1"/>
    </xf>
    <xf numFmtId="0" fontId="14" fillId="2" borderId="9" xfId="1" applyFont="1" applyFill="1" applyBorder="1" applyAlignment="1">
      <alignment horizontal="right" vertical="center" wrapText="1"/>
    </xf>
    <xf numFmtId="1" fontId="9" fillId="2" borderId="0" xfId="0" applyNumberFormat="1" applyFont="1" applyFill="1" applyBorder="1" applyAlignment="1">
      <alignment horizontal="left" vertical="center" wrapText="1"/>
    </xf>
    <xf numFmtId="0" fontId="28" fillId="0" borderId="0" xfId="0" applyFont="1"/>
    <xf numFmtId="0" fontId="41" fillId="0" borderId="0" xfId="0" applyFont="1" applyAlignment="1">
      <alignment vertical="center"/>
    </xf>
    <xf numFmtId="0" fontId="42" fillId="0" borderId="0" xfId="0" applyFont="1"/>
    <xf numFmtId="0" fontId="19" fillId="0" borderId="0" xfId="1" applyFont="1" applyAlignment="1">
      <alignment horizontal="center" vertical="center" wrapText="1" readingOrder="2"/>
    </xf>
    <xf numFmtId="0" fontId="0" fillId="7" borderId="0" xfId="0" applyFill="1"/>
    <xf numFmtId="0" fontId="24" fillId="3" borderId="17" xfId="1" quotePrefix="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0" fillId="0" borderId="0" xfId="0" applyAlignment="1">
      <alignment horizontal="left"/>
    </xf>
    <xf numFmtId="0" fontId="43" fillId="0" borderId="0" xfId="0" applyFont="1" applyBorder="1" applyAlignment="1">
      <alignment horizontal="right" vertical="center" wrapText="1"/>
    </xf>
    <xf numFmtId="0" fontId="30" fillId="2" borderId="10" xfId="8" applyFont="1" applyFill="1" applyBorder="1" applyAlignment="1">
      <alignment horizontal="right" vertical="center" readingOrder="2"/>
    </xf>
    <xf numFmtId="0" fontId="30" fillId="2" borderId="9" xfId="8" applyFont="1" applyFill="1" applyBorder="1" applyAlignment="1">
      <alignment horizontal="right" vertical="center" readingOrder="2"/>
    </xf>
    <xf numFmtId="0" fontId="14" fillId="2" borderId="2" xfId="1" applyFont="1" applyFill="1" applyBorder="1" applyAlignment="1">
      <alignment horizontal="right" vertical="center" wrapText="1"/>
    </xf>
    <xf numFmtId="0" fontId="45" fillId="0" borderId="24" xfId="1" applyFont="1" applyBorder="1" applyAlignment="1">
      <alignment horizontal="center" vertical="center" wrapText="1"/>
    </xf>
    <xf numFmtId="0" fontId="40" fillId="0" borderId="24" xfId="1" applyFont="1" applyBorder="1" applyAlignment="1">
      <alignment horizontal="center" vertical="center" wrapText="1"/>
    </xf>
    <xf numFmtId="0" fontId="19" fillId="0" borderId="23" xfId="1" applyFont="1" applyBorder="1" applyAlignment="1">
      <alignment horizontal="center" vertical="center" wrapText="1"/>
    </xf>
    <xf numFmtId="0" fontId="45" fillId="0" borderId="0" xfId="1" applyFont="1" applyBorder="1" applyAlignment="1">
      <alignment wrapText="1"/>
    </xf>
    <xf numFmtId="0" fontId="45" fillId="0" borderId="16"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28" xfId="1" applyFont="1" applyBorder="1" applyAlignment="1">
      <alignment horizontal="center" vertical="center" wrapText="1"/>
    </xf>
    <xf numFmtId="0" fontId="40" fillId="0" borderId="16" xfId="1" applyFont="1" applyBorder="1" applyAlignment="1">
      <alignment horizontal="center" vertical="center" wrapText="1"/>
    </xf>
    <xf numFmtId="0" fontId="1" fillId="2" borderId="0" xfId="0" applyFont="1" applyFill="1" applyBorder="1" applyAlignment="1">
      <alignment horizontal="left" vertical="center" wrapText="1"/>
    </xf>
    <xf numFmtId="166" fontId="9" fillId="2" borderId="0" xfId="0" applyNumberFormat="1" applyFont="1" applyFill="1" applyBorder="1" applyAlignment="1">
      <alignment horizontal="left" vertical="center" wrapText="1"/>
    </xf>
    <xf numFmtId="3" fontId="9" fillId="2" borderId="0" xfId="0" applyNumberFormat="1" applyFont="1" applyFill="1" applyBorder="1" applyAlignment="1">
      <alignment horizontal="left" vertical="center" wrapText="1"/>
    </xf>
    <xf numFmtId="165" fontId="9" fillId="2" borderId="0" xfId="0" applyNumberFormat="1" applyFont="1" applyFill="1" applyBorder="1" applyAlignment="1">
      <alignment horizontal="left" vertical="center" wrapText="1"/>
    </xf>
    <xf numFmtId="0" fontId="1" fillId="2" borderId="9" xfId="0" applyFont="1" applyFill="1" applyBorder="1" applyAlignment="1">
      <alignment horizontal="left" vertical="center" wrapText="1"/>
    </xf>
    <xf numFmtId="0" fontId="24" fillId="7" borderId="2" xfId="1" applyFont="1" applyFill="1" applyBorder="1" applyAlignment="1">
      <alignment horizontal="right" vertical="center" wrapText="1"/>
    </xf>
    <xf numFmtId="0" fontId="24" fillId="7" borderId="10" xfId="1" applyFont="1" applyFill="1" applyBorder="1" applyAlignment="1">
      <alignment horizontal="right" vertical="center" wrapText="1"/>
    </xf>
    <xf numFmtId="0" fontId="24" fillId="7" borderId="2" xfId="1" quotePrefix="1" applyFont="1" applyFill="1" applyBorder="1" applyAlignment="1">
      <alignment horizontal="right" vertical="center" wrapText="1"/>
    </xf>
    <xf numFmtId="0" fontId="24" fillId="8" borderId="2" xfId="1" applyFont="1" applyFill="1" applyBorder="1" applyAlignment="1">
      <alignment horizontal="center" vertical="center" wrapText="1"/>
    </xf>
    <xf numFmtId="0" fontId="47" fillId="0" borderId="0" xfId="1" applyFont="1" applyAlignment="1">
      <alignment horizontal="center" vertical="center" wrapText="1"/>
    </xf>
    <xf numFmtId="0" fontId="47" fillId="0" borderId="2" xfId="1" applyFont="1" applyBorder="1" applyAlignment="1">
      <alignment horizontal="center" vertical="center" wrapText="1"/>
    </xf>
    <xf numFmtId="0" fontId="48" fillId="0" borderId="0" xfId="8" applyFont="1" applyAlignment="1">
      <alignment horizontal="center" vertical="center" wrapText="1"/>
    </xf>
    <xf numFmtId="0" fontId="48" fillId="0" borderId="0" xfId="8" applyFont="1" applyBorder="1" applyAlignment="1">
      <alignment horizontal="center" vertical="center" wrapText="1"/>
    </xf>
    <xf numFmtId="0" fontId="49" fillId="6" borderId="0" xfId="1" applyFont="1" applyFill="1" applyBorder="1" applyAlignment="1">
      <alignment horizontal="center" vertical="center" wrapText="1"/>
    </xf>
    <xf numFmtId="0" fontId="50" fillId="8" borderId="2" xfId="1" applyFont="1" applyFill="1" applyBorder="1" applyAlignment="1">
      <alignment horizontal="center" vertical="center" wrapText="1"/>
    </xf>
    <xf numFmtId="0" fontId="50" fillId="2" borderId="0" xfId="1" applyFont="1" applyFill="1" applyBorder="1" applyAlignment="1">
      <alignment horizontal="center" vertical="center" wrapText="1"/>
    </xf>
    <xf numFmtId="0" fontId="51" fillId="0" borderId="0" xfId="0" applyFont="1" applyBorder="1" applyAlignment="1">
      <alignment vertical="center" wrapText="1"/>
    </xf>
    <xf numFmtId="0" fontId="51" fillId="0" borderId="0" xfId="0" applyFont="1" applyBorder="1" applyAlignment="1">
      <alignment horizontal="right" vertical="center" wrapText="1"/>
    </xf>
    <xf numFmtId="0" fontId="48" fillId="2" borderId="0" xfId="0" applyFont="1" applyFill="1" applyBorder="1" applyAlignment="1">
      <alignment horizontal="center" vertical="center"/>
    </xf>
    <xf numFmtId="0" fontId="48" fillId="2" borderId="0" xfId="0" applyFont="1" applyFill="1" applyBorder="1" applyAlignment="1">
      <alignment horizontal="center" vertical="center" readingOrder="2"/>
    </xf>
    <xf numFmtId="0" fontId="52" fillId="2" borderId="0" xfId="1" applyFont="1" applyFill="1" applyBorder="1" applyAlignment="1">
      <alignment horizontal="center" vertical="center" wrapText="1"/>
    </xf>
    <xf numFmtId="0" fontId="53" fillId="0" borderId="0" xfId="1" applyFont="1" applyAlignment="1">
      <alignment horizontal="center" vertical="center" wrapText="1"/>
    </xf>
    <xf numFmtId="0" fontId="32" fillId="0" borderId="2" xfId="8" applyFont="1" applyBorder="1" applyAlignment="1">
      <alignment horizontal="center" vertical="center" readingOrder="2"/>
    </xf>
    <xf numFmtId="0" fontId="32" fillId="0" borderId="9" xfId="8" applyFont="1" applyBorder="1" applyAlignment="1">
      <alignment horizontal="center" vertical="center" readingOrder="2"/>
    </xf>
    <xf numFmtId="0" fontId="6" fillId="2" borderId="0" xfId="0" quotePrefix="1" applyFont="1" applyFill="1" applyBorder="1" applyAlignment="1">
      <alignment vertical="center"/>
    </xf>
    <xf numFmtId="0" fontId="6" fillId="2" borderId="0" xfId="0" applyFont="1" applyFill="1" applyBorder="1" applyAlignment="1">
      <alignment horizontal="left" vertical="center" readingOrder="2"/>
    </xf>
    <xf numFmtId="0" fontId="6" fillId="2" borderId="0" xfId="0" applyFont="1" applyFill="1" applyBorder="1" applyAlignment="1">
      <alignment vertical="center"/>
    </xf>
    <xf numFmtId="0" fontId="54" fillId="0" borderId="17" xfId="0" applyFont="1" applyBorder="1" applyAlignment="1">
      <alignment horizontal="center" vertical="center"/>
    </xf>
    <xf numFmtId="0" fontId="31" fillId="5" borderId="12" xfId="0" applyFont="1" applyFill="1" applyBorder="1" applyAlignment="1">
      <alignment vertical="center" wrapText="1"/>
    </xf>
    <xf numFmtId="0" fontId="9" fillId="5" borderId="12" xfId="1" applyFont="1" applyFill="1" applyBorder="1" applyAlignment="1">
      <alignment horizontal="right" vertical="center" wrapText="1"/>
    </xf>
    <xf numFmtId="3" fontId="31" fillId="5" borderId="12" xfId="0" applyNumberFormat="1" applyFont="1" applyFill="1" applyBorder="1" applyAlignment="1">
      <alignment vertical="center" wrapText="1"/>
    </xf>
    <xf numFmtId="165" fontId="31" fillId="5" borderId="12" xfId="0" applyNumberFormat="1" applyFont="1" applyFill="1" applyBorder="1" applyAlignment="1">
      <alignment vertical="center" wrapText="1"/>
    </xf>
    <xf numFmtId="0" fontId="9" fillId="2" borderId="10" xfId="1" applyFont="1" applyFill="1" applyBorder="1" applyAlignment="1">
      <alignment horizontal="left" vertical="center" wrapText="1"/>
    </xf>
    <xf numFmtId="165" fontId="34" fillId="2" borderId="10" xfId="1" applyNumberFormat="1" applyFont="1" applyFill="1" applyBorder="1" applyAlignment="1">
      <alignment horizontal="right" vertical="center" wrapText="1"/>
    </xf>
    <xf numFmtId="0" fontId="3" fillId="2" borderId="0" xfId="0" applyFont="1" applyFill="1" applyBorder="1" applyAlignment="1">
      <alignment horizontal="right" vertical="center" readingOrder="2"/>
    </xf>
    <xf numFmtId="0" fontId="24" fillId="2" borderId="0" xfId="1" applyFont="1" applyFill="1" applyBorder="1" applyAlignment="1">
      <alignment horizontal="right" vertical="center" wrapText="1"/>
    </xf>
    <xf numFmtId="0" fontId="17" fillId="2" borderId="0" xfId="0" applyFont="1" applyFill="1"/>
    <xf numFmtId="0" fontId="50" fillId="8" borderId="10" xfId="1" applyFont="1" applyFill="1" applyBorder="1" applyAlignment="1">
      <alignment horizontal="center" vertical="center" wrapText="1"/>
    </xf>
    <xf numFmtId="0" fontId="24" fillId="0" borderId="2" xfId="1" applyFont="1" applyBorder="1" applyAlignment="1">
      <alignment horizontal="center" vertical="center" wrapText="1"/>
    </xf>
    <xf numFmtId="0" fontId="47" fillId="0" borderId="0" xfId="1" applyFont="1" applyBorder="1" applyAlignment="1">
      <alignment horizontal="center" vertical="center" wrapText="1"/>
    </xf>
    <xf numFmtId="165" fontId="9" fillId="2" borderId="10" xfId="1" applyNumberFormat="1" applyFont="1" applyFill="1" applyBorder="1" applyAlignment="1">
      <alignment horizontal="left" vertical="center" wrapText="1"/>
    </xf>
    <xf numFmtId="0" fontId="24" fillId="2" borderId="10" xfId="1" applyFont="1" applyFill="1" applyBorder="1" applyAlignment="1">
      <alignment horizontal="right" vertical="center" wrapText="1"/>
    </xf>
    <xf numFmtId="0" fontId="21" fillId="0" borderId="21" xfId="0" applyFont="1" applyBorder="1" applyAlignment="1">
      <alignment horizontal="center" vertical="center"/>
    </xf>
    <xf numFmtId="0" fontId="24" fillId="3" borderId="21" xfId="1" quotePrefix="1" applyFont="1" applyFill="1" applyBorder="1" applyAlignment="1">
      <alignment horizontal="center" vertical="center" wrapText="1"/>
    </xf>
    <xf numFmtId="0" fontId="47" fillId="0" borderId="10" xfId="1" applyFont="1" applyBorder="1" applyAlignment="1">
      <alignment horizontal="center" vertical="center" wrapText="1"/>
    </xf>
    <xf numFmtId="0" fontId="58" fillId="0" borderId="0" xfId="1" applyFont="1" applyBorder="1" applyAlignment="1">
      <alignment vertical="center" wrapText="1"/>
    </xf>
    <xf numFmtId="0" fontId="42" fillId="0" borderId="0" xfId="0" applyFont="1" applyAlignment="1">
      <alignment vertical="center"/>
    </xf>
    <xf numFmtId="0" fontId="39" fillId="0" borderId="17" xfId="1" applyFont="1" applyBorder="1" applyAlignment="1">
      <alignment vertical="center" wrapText="1"/>
    </xf>
    <xf numFmtId="0" fontId="39" fillId="0" borderId="17" xfId="1" applyFont="1" applyBorder="1" applyAlignment="1">
      <alignment horizontal="center" vertical="center" wrapText="1"/>
    </xf>
    <xf numFmtId="0" fontId="60" fillId="7" borderId="10" xfId="1" applyFont="1" applyFill="1" applyBorder="1" applyAlignment="1">
      <alignment horizontal="right" vertical="center" wrapText="1"/>
    </xf>
    <xf numFmtId="0" fontId="60" fillId="7" borderId="2" xfId="1" applyFont="1" applyFill="1" applyBorder="1" applyAlignment="1">
      <alignment horizontal="right" vertical="center" wrapText="1"/>
    </xf>
    <xf numFmtId="0" fontId="60" fillId="0" borderId="10" xfId="1" applyFont="1" applyBorder="1" applyAlignment="1">
      <alignment horizontal="center" vertical="center" wrapText="1"/>
    </xf>
    <xf numFmtId="0" fontId="60" fillId="0" borderId="2" xfId="1" applyFont="1" applyBorder="1" applyAlignment="1">
      <alignment horizontal="center" vertical="center" wrapText="1"/>
    </xf>
    <xf numFmtId="0" fontId="60" fillId="8" borderId="10" xfId="1" applyFont="1" applyFill="1" applyBorder="1" applyAlignment="1">
      <alignment horizontal="center" vertical="center" wrapText="1"/>
    </xf>
    <xf numFmtId="0" fontId="60" fillId="8" borderId="2" xfId="1" applyFont="1" applyFill="1" applyBorder="1" applyAlignment="1">
      <alignment horizontal="center" vertical="center" wrapText="1"/>
    </xf>
    <xf numFmtId="0" fontId="17" fillId="11" borderId="0" xfId="0" applyFont="1" applyFill="1"/>
    <xf numFmtId="0" fontId="60" fillId="7" borderId="2" xfId="1" quotePrefix="1" applyFont="1" applyFill="1" applyBorder="1" applyAlignment="1">
      <alignment horizontal="right" vertical="center" wrapText="1"/>
    </xf>
    <xf numFmtId="0" fontId="63" fillId="0" borderId="2" xfId="1" applyFont="1" applyBorder="1" applyAlignment="1">
      <alignment horizontal="center" vertical="center" wrapText="1"/>
    </xf>
    <xf numFmtId="0" fontId="60" fillId="11" borderId="22" xfId="1" applyFont="1" applyFill="1" applyBorder="1" applyAlignment="1">
      <alignment horizontal="center" vertical="center" wrapText="1"/>
    </xf>
    <xf numFmtId="0" fontId="60" fillId="2" borderId="22" xfId="1" applyFont="1" applyFill="1" applyBorder="1" applyAlignment="1">
      <alignment horizontal="center" vertical="center" wrapText="1"/>
    </xf>
    <xf numFmtId="0" fontId="60" fillId="2" borderId="5" xfId="1" applyFont="1" applyFill="1" applyBorder="1" applyAlignment="1">
      <alignment horizontal="center" vertical="center" wrapText="1"/>
    </xf>
    <xf numFmtId="0" fontId="6" fillId="2" borderId="0" xfId="0" quotePrefix="1" applyFont="1" applyFill="1" applyBorder="1" applyAlignment="1">
      <alignment horizontal="center" vertical="center"/>
    </xf>
    <xf numFmtId="0" fontId="24" fillId="2" borderId="5" xfId="1" applyFont="1" applyFill="1" applyBorder="1" applyAlignment="1">
      <alignment horizontal="center" vertical="center" wrapText="1"/>
    </xf>
    <xf numFmtId="0" fontId="60" fillId="11" borderId="5" xfId="1" applyFont="1" applyFill="1" applyBorder="1" applyAlignment="1">
      <alignment horizontal="center" vertical="center" wrapText="1"/>
    </xf>
    <xf numFmtId="0" fontId="62" fillId="2" borderId="7" xfId="0" applyFont="1" applyFill="1" applyBorder="1" applyAlignment="1">
      <alignment horizontal="center" vertical="center"/>
    </xf>
    <xf numFmtId="0" fontId="16" fillId="0" borderId="0" xfId="1" applyFont="1" applyAlignment="1">
      <alignment horizontal="center" vertical="center" wrapText="1"/>
    </xf>
    <xf numFmtId="0" fontId="16" fillId="0" borderId="0" xfId="1" applyFont="1" applyBorder="1" applyAlignment="1">
      <alignment horizontal="center" vertical="center" wrapText="1"/>
    </xf>
    <xf numFmtId="0" fontId="61" fillId="11" borderId="0" xfId="1" applyFont="1" applyFill="1" applyBorder="1" applyAlignment="1">
      <alignment horizontal="center" vertical="center" wrapText="1"/>
    </xf>
    <xf numFmtId="0" fontId="61" fillId="0" borderId="0" xfId="1" applyFont="1" applyBorder="1" applyAlignment="1">
      <alignment horizontal="center" vertical="center" wrapText="1"/>
    </xf>
    <xf numFmtId="0" fontId="6" fillId="2" borderId="0" xfId="0" applyFont="1" applyFill="1" applyBorder="1" applyAlignment="1">
      <alignment horizontal="center" vertical="center"/>
    </xf>
    <xf numFmtId="0" fontId="60" fillId="10" borderId="22" xfId="1" applyFont="1" applyFill="1" applyBorder="1" applyAlignment="1">
      <alignment horizontal="center" vertical="center" wrapText="1"/>
    </xf>
    <xf numFmtId="0" fontId="60" fillId="2" borderId="13" xfId="1" applyFont="1" applyFill="1" applyBorder="1" applyAlignment="1">
      <alignment horizontal="center" vertical="center" wrapText="1"/>
    </xf>
    <xf numFmtId="0" fontId="24" fillId="2" borderId="13" xfId="1" applyFont="1" applyFill="1" applyBorder="1" applyAlignment="1">
      <alignment horizontal="center" vertical="center" wrapText="1"/>
    </xf>
    <xf numFmtId="0" fontId="3" fillId="2" borderId="0" xfId="0" applyFont="1" applyFill="1" applyBorder="1" applyAlignment="1">
      <alignment horizontal="center" vertical="center"/>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16" fillId="2" borderId="0" xfId="0" applyFont="1" applyFill="1" applyBorder="1" applyAlignment="1">
      <alignment horizontal="center" vertical="center"/>
    </xf>
    <xf numFmtId="0" fontId="9" fillId="2" borderId="0" xfId="1" applyFont="1" applyFill="1" applyBorder="1" applyAlignment="1">
      <alignment horizontal="left" vertical="center" wrapText="1"/>
    </xf>
    <xf numFmtId="165" fontId="9" fillId="2" borderId="0" xfId="1" applyNumberFormat="1" applyFont="1" applyFill="1" applyBorder="1" applyAlignment="1">
      <alignment horizontal="left" vertical="center" wrapText="1"/>
    </xf>
    <xf numFmtId="0" fontId="9" fillId="2" borderId="2" xfId="1" applyFont="1" applyFill="1" applyBorder="1" applyAlignment="1">
      <alignment horizontal="left" vertical="center" wrapText="1"/>
    </xf>
    <xf numFmtId="165" fontId="9" fillId="2" borderId="2" xfId="1" applyNumberFormat="1" applyFont="1" applyFill="1" applyBorder="1" applyAlignment="1">
      <alignment horizontal="left" vertical="center" wrapText="1"/>
    </xf>
    <xf numFmtId="0" fontId="9" fillId="2" borderId="9" xfId="1" applyFont="1" applyFill="1" applyBorder="1" applyAlignment="1">
      <alignment horizontal="left" vertical="center" wrapText="1"/>
    </xf>
    <xf numFmtId="165" fontId="9" fillId="2" borderId="9" xfId="1" applyNumberFormat="1" applyFont="1" applyFill="1" applyBorder="1" applyAlignment="1">
      <alignment horizontal="left" vertical="center" wrapText="1"/>
    </xf>
    <xf numFmtId="0" fontId="9" fillId="2" borderId="5" xfId="1" applyFont="1" applyFill="1" applyBorder="1" applyAlignment="1">
      <alignment horizontal="left" vertical="center" wrapText="1"/>
    </xf>
    <xf numFmtId="165" fontId="9" fillId="2" borderId="5" xfId="1" applyNumberFormat="1" applyFont="1" applyFill="1" applyBorder="1" applyAlignment="1">
      <alignment horizontal="left" vertical="center" wrapText="1"/>
    </xf>
    <xf numFmtId="3" fontId="9" fillId="2" borderId="10" xfId="0" applyNumberFormat="1" applyFont="1" applyFill="1" applyBorder="1" applyAlignment="1">
      <alignment horizontal="left" vertical="center" wrapText="1"/>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60" fillId="9" borderId="2" xfId="1" applyFont="1" applyFill="1" applyBorder="1" applyAlignment="1">
      <alignment horizontal="right" vertical="center" wrapText="1"/>
    </xf>
    <xf numFmtId="1" fontId="15" fillId="2" borderId="2" xfId="0" applyNumberFormat="1" applyFont="1" applyFill="1" applyBorder="1" applyAlignment="1">
      <alignment horizontal="right" vertical="center" wrapText="1"/>
    </xf>
    <xf numFmtId="1" fontId="15" fillId="2" borderId="2" xfId="0" applyNumberFormat="1" applyFont="1" applyFill="1" applyBorder="1" applyAlignment="1">
      <alignment horizontal="left" vertical="center" wrapText="1"/>
    </xf>
    <xf numFmtId="165" fontId="2" fillId="2" borderId="2" xfId="0" applyNumberFormat="1" applyFont="1" applyFill="1" applyBorder="1" applyAlignment="1">
      <alignment horizontal="left" vertical="center" wrapText="1"/>
    </xf>
    <xf numFmtId="0" fontId="4" fillId="2" borderId="10" xfId="0" applyFont="1" applyFill="1" applyBorder="1" applyAlignment="1">
      <alignment horizontal="right" vertical="center" wrapText="1"/>
    </xf>
    <xf numFmtId="1" fontId="9" fillId="2" borderId="10" xfId="0" applyNumberFormat="1" applyFont="1" applyFill="1" applyBorder="1" applyAlignment="1">
      <alignment horizontal="left" vertical="center" wrapText="1"/>
    </xf>
    <xf numFmtId="165" fontId="9" fillId="2" borderId="10" xfId="0" applyNumberFormat="1" applyFont="1" applyFill="1" applyBorder="1" applyAlignment="1">
      <alignment horizontal="left" vertical="center" wrapText="1"/>
    </xf>
    <xf numFmtId="165" fontId="2" fillId="2" borderId="10" xfId="0" applyNumberFormat="1" applyFont="1" applyFill="1" applyBorder="1" applyAlignment="1">
      <alignment horizontal="left" vertical="center" wrapText="1"/>
    </xf>
    <xf numFmtId="0" fontId="4" fillId="2" borderId="2" xfId="0" quotePrefix="1" applyFont="1" applyFill="1" applyBorder="1" applyAlignment="1">
      <alignment horizontal="right" vertical="center" wrapText="1"/>
    </xf>
    <xf numFmtId="0" fontId="2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3" fontId="15"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left" vertical="center" wrapText="1"/>
    </xf>
    <xf numFmtId="166" fontId="9" fillId="2" borderId="2" xfId="0" applyNumberFormat="1" applyFont="1" applyFill="1" applyBorder="1" applyAlignment="1">
      <alignment vertical="center" wrapText="1"/>
    </xf>
    <xf numFmtId="166" fontId="15" fillId="2" borderId="2" xfId="0" applyNumberFormat="1" applyFont="1" applyFill="1" applyBorder="1" applyAlignment="1">
      <alignment vertical="center" wrapText="1"/>
    </xf>
    <xf numFmtId="166" fontId="15" fillId="2" borderId="2" xfId="0" applyNumberFormat="1" applyFont="1" applyFill="1" applyBorder="1" applyAlignment="1">
      <alignment horizontal="right" vertical="center" wrapText="1"/>
    </xf>
    <xf numFmtId="166" fontId="2" fillId="2" borderId="2" xfId="0" applyNumberFormat="1" applyFont="1" applyFill="1" applyBorder="1" applyAlignment="1">
      <alignment vertical="center" wrapText="1"/>
    </xf>
    <xf numFmtId="166" fontId="15" fillId="2" borderId="3" xfId="0" applyNumberFormat="1" applyFont="1" applyFill="1" applyBorder="1" applyAlignment="1">
      <alignment vertical="center" wrapText="1"/>
    </xf>
    <xf numFmtId="166" fontId="9" fillId="2" borderId="3" xfId="0" applyNumberFormat="1" applyFont="1" applyFill="1" applyBorder="1" applyAlignment="1">
      <alignment vertical="center" wrapText="1"/>
    </xf>
    <xf numFmtId="165" fontId="4" fillId="2" borderId="2" xfId="0" applyNumberFormat="1" applyFont="1" applyFill="1" applyBorder="1" applyAlignment="1">
      <alignment horizontal="right" vertical="center" wrapText="1"/>
    </xf>
    <xf numFmtId="168" fontId="1" fillId="2" borderId="2" xfId="9" applyNumberFormat="1" applyFont="1" applyFill="1" applyBorder="1" applyAlignment="1">
      <alignment horizontal="left" vertical="center" wrapText="1"/>
    </xf>
    <xf numFmtId="165" fontId="4" fillId="2" borderId="2" xfId="0" quotePrefix="1" applyNumberFormat="1" applyFont="1" applyFill="1" applyBorder="1" applyAlignment="1">
      <alignment horizontal="right" vertical="center" wrapText="1"/>
    </xf>
    <xf numFmtId="165" fontId="4" fillId="2" borderId="3" xfId="0" applyNumberFormat="1" applyFont="1" applyFill="1" applyBorder="1" applyAlignment="1">
      <alignment horizontal="right" vertical="center" wrapText="1"/>
    </xf>
    <xf numFmtId="168" fontId="1" fillId="2" borderId="3" xfId="9" applyNumberFormat="1" applyFont="1" applyFill="1" applyBorder="1" applyAlignment="1">
      <alignment horizontal="left" vertical="center" wrapText="1"/>
    </xf>
    <xf numFmtId="3" fontId="9" fillId="2" borderId="2" xfId="0" applyNumberFormat="1" applyFont="1" applyFill="1" applyBorder="1" applyAlignment="1">
      <alignment vertical="center" wrapText="1"/>
    </xf>
    <xf numFmtId="166" fontId="9" fillId="2" borderId="2" xfId="0" applyNumberFormat="1" applyFont="1" applyFill="1" applyBorder="1" applyAlignment="1">
      <alignment horizontal="right" vertical="center"/>
    </xf>
    <xf numFmtId="3" fontId="2" fillId="2" borderId="2" xfId="0" applyNumberFormat="1" applyFont="1" applyFill="1" applyBorder="1" applyAlignment="1">
      <alignment vertical="center" wrapText="1"/>
    </xf>
    <xf numFmtId="166" fontId="2" fillId="2" borderId="2" xfId="0" applyNumberFormat="1" applyFont="1" applyFill="1" applyBorder="1" applyAlignment="1">
      <alignment horizontal="right" vertical="center"/>
    </xf>
    <xf numFmtId="0" fontId="24" fillId="2" borderId="5" xfId="1" quotePrefix="1" applyFont="1" applyFill="1" applyBorder="1" applyAlignment="1">
      <alignment horizontal="right" vertical="center" wrapText="1" readingOrder="2"/>
    </xf>
    <xf numFmtId="0" fontId="24" fillId="2" borderId="2" xfId="1" applyFont="1" applyFill="1" applyBorder="1" applyAlignment="1">
      <alignment horizontal="right" vertical="center" wrapText="1" readingOrder="2"/>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1" fontId="9" fillId="2" borderId="9" xfId="0" applyNumberFormat="1" applyFont="1" applyFill="1" applyBorder="1" applyAlignment="1">
      <alignment horizontal="left" vertical="center" wrapText="1"/>
    </xf>
    <xf numFmtId="1" fontId="9" fillId="2" borderId="2" xfId="0" applyNumberFormat="1" applyFont="1" applyFill="1" applyBorder="1" applyAlignment="1">
      <alignment vertical="center" wrapText="1"/>
    </xf>
    <xf numFmtId="1" fontId="15" fillId="2" borderId="2" xfId="0" applyNumberFormat="1" applyFont="1" applyFill="1" applyBorder="1" applyAlignment="1">
      <alignment vertical="center" wrapText="1"/>
    </xf>
    <xf numFmtId="0" fontId="38" fillId="6" borderId="4" xfId="1" quotePrefix="1" applyFont="1" applyFill="1" applyBorder="1" applyAlignment="1">
      <alignment horizontal="right" vertical="center" wrapText="1"/>
    </xf>
    <xf numFmtId="0" fontId="38" fillId="6" borderId="4" xfId="1" applyFont="1" applyFill="1" applyBorder="1" applyAlignment="1">
      <alignment horizontal="right" vertical="center" wrapText="1"/>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24" fillId="2" borderId="5" xfId="1" applyFont="1" applyFill="1" applyBorder="1" applyAlignment="1">
      <alignment horizontal="right" vertical="center" wrapText="1"/>
    </xf>
    <xf numFmtId="0" fontId="24" fillId="2" borderId="2" xfId="1" quotePrefix="1" applyFont="1" applyFill="1" applyBorder="1" applyAlignment="1">
      <alignment horizontal="right" vertical="center" wrapText="1" readingOrder="2"/>
    </xf>
    <xf numFmtId="0" fontId="24" fillId="2" borderId="10" xfId="1" quotePrefix="1" applyFont="1" applyFill="1" applyBorder="1" applyAlignment="1">
      <alignment horizontal="right" vertical="center" wrapText="1" readingOrder="2"/>
    </xf>
    <xf numFmtId="0" fontId="9" fillId="2" borderId="3" xfId="1" applyFont="1" applyFill="1" applyBorder="1" applyAlignment="1">
      <alignment horizontal="left" vertical="center" wrapText="1"/>
    </xf>
    <xf numFmtId="0" fontId="32" fillId="2" borderId="9" xfId="8" applyFont="1" applyFill="1" applyBorder="1" applyAlignment="1">
      <alignment horizontal="center" vertical="center" readingOrder="2"/>
    </xf>
    <xf numFmtId="0" fontId="24" fillId="2" borderId="9" xfId="1" applyFont="1" applyFill="1" applyBorder="1" applyAlignment="1">
      <alignment horizontal="right" vertical="center" wrapText="1" readingOrder="2"/>
    </xf>
    <xf numFmtId="166" fontId="9" fillId="2" borderId="9" xfId="0" applyNumberFormat="1" applyFont="1" applyFill="1" applyBorder="1" applyAlignment="1">
      <alignment horizontal="left" vertical="center" wrapText="1"/>
    </xf>
    <xf numFmtId="3" fontId="9" fillId="2" borderId="9" xfId="0" applyNumberFormat="1" applyFont="1" applyFill="1" applyBorder="1" applyAlignment="1">
      <alignment horizontal="left" vertical="center" wrapText="1"/>
    </xf>
    <xf numFmtId="165" fontId="9" fillId="2" borderId="9" xfId="0" applyNumberFormat="1" applyFont="1" applyFill="1" applyBorder="1" applyAlignment="1">
      <alignment horizontal="left" vertical="center" wrapText="1"/>
    </xf>
    <xf numFmtId="0" fontId="24" fillId="2" borderId="2" xfId="1" applyFont="1" applyFill="1" applyBorder="1" applyAlignment="1">
      <alignment horizontal="right" vertical="center" wrapText="1"/>
    </xf>
    <xf numFmtId="0" fontId="31" fillId="5" borderId="12" xfId="0" applyFont="1" applyFill="1" applyBorder="1" applyAlignment="1">
      <alignment horizontal="left" vertical="center" wrapText="1"/>
    </xf>
    <xf numFmtId="0" fontId="25" fillId="2" borderId="10" xfId="8" applyFont="1" applyFill="1" applyBorder="1" applyAlignment="1">
      <alignment horizontal="right" vertical="center" readingOrder="2"/>
    </xf>
    <xf numFmtId="0" fontId="9" fillId="2" borderId="2" xfId="1" applyFont="1" applyFill="1" applyBorder="1" applyAlignment="1">
      <alignment horizontal="right" vertical="center" wrapText="1"/>
    </xf>
    <xf numFmtId="3" fontId="9" fillId="2" borderId="2" xfId="1" applyNumberFormat="1" applyFont="1" applyFill="1" applyBorder="1" applyAlignment="1">
      <alignment horizontal="left" vertical="center" wrapText="1"/>
    </xf>
    <xf numFmtId="165" fontId="34" fillId="2" borderId="2" xfId="1" applyNumberFormat="1" applyFont="1" applyFill="1" applyBorder="1" applyAlignment="1">
      <alignment horizontal="right" vertical="center" wrapText="1"/>
    </xf>
    <xf numFmtId="0" fontId="25" fillId="2" borderId="9" xfId="8" applyFont="1" applyFill="1" applyBorder="1" applyAlignment="1">
      <alignment horizontal="right" vertical="center" readingOrder="2"/>
    </xf>
    <xf numFmtId="0" fontId="25" fillId="2" borderId="3" xfId="8" applyFont="1" applyFill="1" applyBorder="1" applyAlignment="1">
      <alignment horizontal="right" vertical="center" readingOrder="2"/>
    </xf>
    <xf numFmtId="0" fontId="9" fillId="2" borderId="3" xfId="1" applyFont="1" applyFill="1" applyBorder="1" applyAlignment="1">
      <alignment horizontal="right" vertical="center" wrapText="1"/>
    </xf>
    <xf numFmtId="165" fontId="34" fillId="2" borderId="3" xfId="1" applyNumberFormat="1" applyFont="1" applyFill="1" applyBorder="1" applyAlignment="1">
      <alignment horizontal="right" vertical="center" wrapText="1"/>
    </xf>
    <xf numFmtId="0" fontId="26" fillId="0" borderId="0" xfId="0" applyFont="1" applyBorder="1" applyAlignment="1">
      <alignment horizontal="right" vertical="center" wrapText="1" readingOrder="2"/>
    </xf>
    <xf numFmtId="0" fontId="6" fillId="2" borderId="0" xfId="0" applyFont="1" applyFill="1" applyBorder="1" applyAlignment="1">
      <alignment horizontal="right" vertical="center" wrapText="1" readingOrder="2"/>
    </xf>
    <xf numFmtId="0" fontId="3" fillId="2" borderId="0" xfId="0" applyFont="1" applyFill="1" applyBorder="1" applyAlignment="1">
      <alignment horizontal="right" vertical="center" readingOrder="2"/>
    </xf>
    <xf numFmtId="0" fontId="4" fillId="5" borderId="12" xfId="0" applyFont="1" applyFill="1" applyBorder="1" applyAlignment="1">
      <alignment horizontal="right" vertical="center" wrapText="1"/>
    </xf>
    <xf numFmtId="0" fontId="5" fillId="0" borderId="0" xfId="0" applyFont="1" applyBorder="1" applyAlignment="1">
      <alignment horizontal="right" vertical="center" wrapText="1" readingOrder="2"/>
    </xf>
    <xf numFmtId="2" fontId="0" fillId="0" borderId="0" xfId="0" applyNumberFormat="1"/>
    <xf numFmtId="0" fontId="26" fillId="0" borderId="0" xfId="0" applyFont="1" applyBorder="1" applyAlignment="1">
      <alignment horizontal="right" vertical="center" wrapText="1" readingOrder="2"/>
    </xf>
    <xf numFmtId="0" fontId="38" fillId="6" borderId="7" xfId="0" applyFont="1" applyFill="1" applyBorder="1" applyAlignment="1">
      <alignment horizontal="right" vertical="center" wrapText="1"/>
    </xf>
    <xf numFmtId="0" fontId="38" fillId="6" borderId="6" xfId="0" applyFont="1" applyFill="1" applyBorder="1" applyAlignment="1">
      <alignment horizontal="right" vertical="center" wrapText="1"/>
    </xf>
    <xf numFmtId="0" fontId="38" fillId="6" borderId="11" xfId="0" applyFont="1" applyFill="1" applyBorder="1" applyAlignment="1">
      <alignment horizontal="center" vertical="center" wrapText="1"/>
    </xf>
    <xf numFmtId="0" fontId="5" fillId="2" borderId="0" xfId="0" applyFont="1" applyFill="1" applyBorder="1" applyAlignment="1">
      <alignment horizontal="right" vertical="center" wrapText="1" readingOrder="2"/>
    </xf>
    <xf numFmtId="0" fontId="6" fillId="0" borderId="5" xfId="0" applyFont="1" applyBorder="1" applyAlignment="1">
      <alignment horizontal="right" vertical="center" wrapText="1"/>
    </xf>
    <xf numFmtId="0" fontId="10" fillId="0" borderId="5" xfId="0" applyFont="1" applyBorder="1" applyAlignment="1">
      <alignment horizontal="left" vertical="center" wrapText="1"/>
    </xf>
    <xf numFmtId="0" fontId="7" fillId="0" borderId="0" xfId="0" quotePrefix="1" applyFont="1" applyAlignment="1">
      <alignment horizontal="center" vertical="center" wrapText="1" readingOrder="2"/>
    </xf>
    <xf numFmtId="0" fontId="7" fillId="0" borderId="0" xfId="0" applyFont="1" applyAlignment="1">
      <alignment horizontal="center" vertical="center" wrapText="1" readingOrder="2"/>
    </xf>
    <xf numFmtId="0" fontId="3" fillId="2" borderId="0" xfId="0" applyFont="1" applyFill="1" applyBorder="1" applyAlignment="1">
      <alignment horizontal="right" vertical="center" readingOrder="2"/>
    </xf>
    <xf numFmtId="0" fontId="6" fillId="2" borderId="0" xfId="0" quotePrefix="1" applyFont="1" applyFill="1" applyBorder="1" applyAlignment="1">
      <alignment horizontal="right" vertical="center" wrapText="1" readingOrder="2"/>
    </xf>
    <xf numFmtId="0" fontId="6" fillId="2" borderId="0" xfId="0" applyFont="1" applyFill="1" applyBorder="1" applyAlignment="1">
      <alignment horizontal="right" vertical="center" wrapText="1" readingOrder="2"/>
    </xf>
    <xf numFmtId="0" fontId="43" fillId="2" borderId="0" xfId="0" quotePrefix="1" applyFont="1" applyFill="1" applyAlignment="1">
      <alignment horizontal="right" vertical="center" wrapText="1" readingOrder="2"/>
    </xf>
    <xf numFmtId="0" fontId="43" fillId="2" borderId="0" xfId="0" applyFont="1" applyFill="1" applyAlignment="1">
      <alignment horizontal="right" vertical="center" wrapText="1" readingOrder="2"/>
    </xf>
    <xf numFmtId="0" fontId="6" fillId="2" borderId="0" xfId="0" applyFont="1" applyFill="1" applyBorder="1" applyAlignment="1">
      <alignment horizontal="center" vertical="center" wrapText="1" readingOrder="2"/>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38" fillId="6"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56" fillId="0" borderId="18" xfId="0" quotePrefix="1" applyFont="1" applyBorder="1" applyAlignment="1">
      <alignment horizontal="center" vertical="center"/>
    </xf>
    <xf numFmtId="0" fontId="55" fillId="0" borderId="19" xfId="0" applyFont="1" applyBorder="1" applyAlignment="1">
      <alignment horizontal="center" vertical="center"/>
    </xf>
    <xf numFmtId="0" fontId="29" fillId="0" borderId="17" xfId="0" applyFont="1" applyBorder="1" applyAlignment="1">
      <alignment horizontal="center"/>
    </xf>
    <xf numFmtId="0" fontId="3" fillId="2" borderId="0" xfId="0" quotePrefix="1" applyFont="1" applyFill="1" applyBorder="1" applyAlignment="1">
      <alignment horizontal="right" vertical="center" wrapText="1" readingOrder="2"/>
    </xf>
    <xf numFmtId="0" fontId="5" fillId="2" borderId="7" xfId="0" quotePrefix="1" applyFont="1" applyFill="1" applyBorder="1" applyAlignment="1">
      <alignment horizontal="right" vertical="center" wrapText="1" readingOrder="2"/>
    </xf>
    <xf numFmtId="0" fontId="5" fillId="2" borderId="7" xfId="0" applyFont="1" applyFill="1" applyBorder="1" applyAlignment="1">
      <alignment horizontal="right" vertical="center" wrapText="1" readingOrder="2"/>
    </xf>
    <xf numFmtId="0" fontId="6" fillId="2" borderId="0" xfId="0" applyFont="1" applyFill="1" applyBorder="1" applyAlignment="1">
      <alignment horizontal="right" vertical="center" readingOrder="2"/>
    </xf>
    <xf numFmtId="165" fontId="5" fillId="2" borderId="0" xfId="0" applyNumberFormat="1" applyFont="1" applyFill="1" applyBorder="1" applyAlignment="1">
      <alignment horizontal="right" vertical="center" wrapText="1"/>
    </xf>
    <xf numFmtId="0" fontId="42" fillId="0" borderId="0" xfId="0" applyFont="1" applyAlignment="1">
      <alignment horizontal="center" vertical="center"/>
    </xf>
    <xf numFmtId="0" fontId="6" fillId="0" borderId="0" xfId="0" applyFont="1" applyBorder="1" applyAlignment="1">
      <alignment horizontal="right" vertical="center" wrapText="1" readingOrder="2"/>
    </xf>
    <xf numFmtId="0" fontId="58" fillId="0" borderId="29" xfId="1" applyFont="1" applyBorder="1" applyAlignment="1">
      <alignment horizontal="center" vertical="center" wrapText="1"/>
    </xf>
    <xf numFmtId="0" fontId="58" fillId="0" borderId="30" xfId="1" applyFont="1" applyBorder="1" applyAlignment="1">
      <alignment horizontal="center" vertical="center" wrapText="1"/>
    </xf>
    <xf numFmtId="0" fontId="58" fillId="0" borderId="14" xfId="1" applyFont="1" applyBorder="1" applyAlignment="1">
      <alignment horizontal="center" vertical="center" wrapText="1"/>
    </xf>
    <xf numFmtId="0" fontId="58" fillId="0" borderId="31" xfId="1" applyFont="1" applyBorder="1" applyAlignment="1">
      <alignment horizontal="center" vertical="center" wrapText="1"/>
    </xf>
    <xf numFmtId="0" fontId="58" fillId="0" borderId="32" xfId="1" applyFont="1" applyBorder="1" applyAlignment="1">
      <alignment horizontal="center" vertical="center" wrapText="1"/>
    </xf>
    <xf numFmtId="0" fontId="58" fillId="0" borderId="15" xfId="1" applyFont="1" applyBorder="1" applyAlignment="1">
      <alignment horizontal="center" vertical="center" wrapText="1"/>
    </xf>
    <xf numFmtId="0" fontId="39" fillId="0" borderId="29" xfId="1" applyFont="1" applyBorder="1" applyAlignment="1">
      <alignment horizontal="center" vertical="center" wrapText="1"/>
    </xf>
    <xf numFmtId="0" fontId="39" fillId="0" borderId="30" xfId="1" applyFont="1" applyBorder="1" applyAlignment="1">
      <alignment horizontal="center" vertical="center" wrapText="1"/>
    </xf>
    <xf numFmtId="0" fontId="39" fillId="0" borderId="14" xfId="1" applyFont="1" applyBorder="1" applyAlignment="1">
      <alignment horizontal="center" vertical="center" wrapText="1"/>
    </xf>
    <xf numFmtId="0" fontId="39" fillId="0" borderId="31" xfId="1" applyFont="1" applyBorder="1" applyAlignment="1">
      <alignment horizontal="center" vertical="center" wrapText="1"/>
    </xf>
    <xf numFmtId="0" fontId="39" fillId="0" borderId="32" xfId="1" applyFont="1" applyBorder="1" applyAlignment="1">
      <alignment horizontal="center" vertical="center" wrapText="1"/>
    </xf>
    <xf numFmtId="0" fontId="39" fillId="0" borderId="15" xfId="1" applyFont="1" applyBorder="1" applyAlignment="1">
      <alignment horizontal="center" vertical="center" wrapText="1"/>
    </xf>
    <xf numFmtId="0" fontId="8" fillId="0" borderId="0" xfId="8" quotePrefix="1" applyFont="1" applyAlignment="1">
      <alignment horizontal="center" vertical="center" wrapText="1"/>
    </xf>
    <xf numFmtId="0" fontId="8" fillId="0" borderId="0" xfId="8" applyFont="1" applyAlignment="1">
      <alignment horizontal="center" vertical="center" wrapText="1"/>
    </xf>
    <xf numFmtId="0" fontId="8" fillId="0" borderId="0" xfId="8" quotePrefix="1" applyFont="1" applyBorder="1" applyAlignment="1">
      <alignment horizontal="right" vertical="center" wrapText="1"/>
    </xf>
    <xf numFmtId="0" fontId="8" fillId="0" borderId="0" xfId="8" applyFont="1" applyBorder="1" applyAlignment="1">
      <alignment horizontal="right" vertical="center" wrapText="1"/>
    </xf>
    <xf numFmtId="0" fontId="3" fillId="2" borderId="0" xfId="0" quotePrefix="1" applyFont="1" applyFill="1" applyBorder="1" applyAlignment="1">
      <alignment horizontal="right" vertical="center" readingOrder="2"/>
    </xf>
    <xf numFmtId="0" fontId="43" fillId="2" borderId="0" xfId="0" applyFont="1" applyFill="1" applyBorder="1" applyAlignment="1">
      <alignment horizontal="right" vertical="center" wrapText="1"/>
    </xf>
    <xf numFmtId="0" fontId="8" fillId="0" borderId="1" xfId="8" quotePrefix="1" applyFont="1" applyBorder="1" applyAlignment="1">
      <alignment horizontal="right" vertical="center" wrapText="1"/>
    </xf>
    <xf numFmtId="0" fontId="4" fillId="5" borderId="12" xfId="0" applyFont="1" applyFill="1" applyBorder="1" applyAlignment="1">
      <alignment horizontal="right" vertical="center" wrapText="1"/>
    </xf>
    <xf numFmtId="0" fontId="5" fillId="0" borderId="0" xfId="0" applyFont="1" applyBorder="1" applyAlignment="1">
      <alignment horizontal="right" vertical="center" wrapText="1" readingOrder="2"/>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16" fillId="2" borderId="5"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52" fillId="0" borderId="27" xfId="1" applyFont="1" applyBorder="1" applyAlignment="1">
      <alignment horizontal="center" vertical="center" wrapText="1"/>
    </xf>
    <xf numFmtId="0" fontId="52" fillId="0" borderId="16" xfId="1" applyFont="1" applyBorder="1" applyAlignment="1">
      <alignment horizontal="center" vertical="center" wrapText="1"/>
    </xf>
    <xf numFmtId="0" fontId="59" fillId="3" borderId="25" xfId="1" quotePrefix="1" applyFont="1" applyFill="1" applyBorder="1" applyAlignment="1">
      <alignment horizontal="center" vertical="center" wrapText="1"/>
    </xf>
    <xf numFmtId="0" fontId="59" fillId="3" borderId="27" xfId="1" quotePrefix="1" applyFont="1" applyFill="1" applyBorder="1" applyAlignment="1">
      <alignment horizontal="center" vertical="center" wrapText="1"/>
    </xf>
    <xf numFmtId="0" fontId="59" fillId="3" borderId="16" xfId="1" quotePrefix="1" applyFont="1" applyFill="1" applyBorder="1" applyAlignment="1">
      <alignment horizontal="center" vertical="center" wrapText="1"/>
    </xf>
    <xf numFmtId="0" fontId="16" fillId="11" borderId="5" xfId="1" applyFont="1" applyFill="1" applyBorder="1" applyAlignment="1">
      <alignment horizontal="center" vertical="center" wrapText="1"/>
    </xf>
    <xf numFmtId="0" fontId="16" fillId="11" borderId="6" xfId="1" applyFont="1" applyFill="1" applyBorder="1" applyAlignment="1">
      <alignment horizontal="center" vertical="center" wrapText="1"/>
    </xf>
    <xf numFmtId="0" fontId="8" fillId="0" borderId="0" xfId="0" quotePrefix="1" applyFont="1" applyBorder="1" applyAlignment="1">
      <alignment horizontal="right" vertical="center" wrapText="1"/>
    </xf>
    <xf numFmtId="0" fontId="8" fillId="0" borderId="0" xfId="0" applyFont="1" applyBorder="1" applyAlignment="1">
      <alignment horizontal="right" vertical="center" wrapText="1"/>
    </xf>
    <xf numFmtId="0" fontId="38" fillId="6" borderId="4" xfId="1" quotePrefix="1" applyFont="1" applyFill="1" applyBorder="1" applyAlignment="1">
      <alignment horizontal="right" vertical="center" wrapText="1"/>
    </xf>
    <xf numFmtId="0" fontId="38" fillId="6" borderId="4" xfId="1" applyFont="1" applyFill="1" applyBorder="1" applyAlignment="1">
      <alignment horizontal="right" vertical="center" wrapText="1"/>
    </xf>
    <xf numFmtId="0" fontId="24" fillId="2" borderId="13" xfId="1" applyFont="1" applyFill="1" applyBorder="1" applyAlignment="1">
      <alignment horizontal="right" vertical="center" wrapText="1"/>
    </xf>
    <xf numFmtId="0" fontId="24" fillId="2" borderId="2" xfId="1" applyFont="1" applyFill="1" applyBorder="1" applyAlignment="1">
      <alignment horizontal="right" vertical="center" wrapText="1"/>
    </xf>
    <xf numFmtId="0" fontId="24" fillId="2" borderId="2" xfId="1" quotePrefix="1" applyFont="1" applyFill="1" applyBorder="1" applyAlignment="1">
      <alignment horizontal="right" vertical="center" wrapText="1"/>
    </xf>
    <xf numFmtId="0" fontId="24" fillId="2" borderId="2" xfId="1" applyFont="1" applyFill="1" applyBorder="1" applyAlignment="1">
      <alignment vertical="center" wrapText="1"/>
    </xf>
    <xf numFmtId="0" fontId="24" fillId="2" borderId="10" xfId="1" applyFont="1" applyFill="1" applyBorder="1" applyAlignment="1">
      <alignment vertical="center" wrapText="1"/>
    </xf>
    <xf numFmtId="0" fontId="24" fillId="2" borderId="1" xfId="1" applyFont="1" applyFill="1" applyBorder="1" applyAlignment="1">
      <alignment horizontal="right" vertical="center" wrapText="1"/>
    </xf>
    <xf numFmtId="0" fontId="6" fillId="2" borderId="7" xfId="0" quotePrefix="1" applyFont="1" applyFill="1" applyBorder="1" applyAlignment="1">
      <alignment horizontal="right" vertical="center"/>
    </xf>
    <xf numFmtId="0" fontId="16" fillId="0" borderId="1" xfId="0" quotePrefix="1" applyFont="1" applyBorder="1" applyAlignment="1">
      <alignment horizontal="right" vertical="center" wrapText="1"/>
    </xf>
    <xf numFmtId="0" fontId="16" fillId="0" borderId="1" xfId="0" applyFont="1" applyBorder="1" applyAlignment="1">
      <alignment horizontal="right" vertical="center" wrapText="1"/>
    </xf>
    <xf numFmtId="0" fontId="24" fillId="2" borderId="3" xfId="1" applyFont="1" applyFill="1" applyBorder="1" applyAlignment="1">
      <alignment horizontal="right" vertical="center" wrapText="1"/>
    </xf>
    <xf numFmtId="0" fontId="10" fillId="0" borderId="7" xfId="0" applyFont="1" applyBorder="1" applyAlignment="1">
      <alignment horizontal="right" vertical="center" wrapText="1"/>
    </xf>
    <xf numFmtId="0" fontId="24" fillId="2" borderId="9" xfId="1" applyFont="1" applyFill="1" applyBorder="1" applyAlignment="1">
      <alignment horizontal="right" vertical="center" wrapText="1"/>
    </xf>
    <xf numFmtId="0" fontId="43" fillId="2" borderId="7" xfId="0" applyFont="1" applyFill="1" applyBorder="1" applyAlignment="1">
      <alignment horizontal="right" vertical="center" wrapText="1"/>
    </xf>
    <xf numFmtId="0" fontId="45" fillId="0" borderId="25" xfId="1" applyFont="1" applyBorder="1" applyAlignment="1">
      <alignment horizontal="center" vertical="center" wrapText="1"/>
    </xf>
    <xf numFmtId="0" fontId="45" fillId="0" borderId="27" xfId="1" applyFont="1" applyBorder="1" applyAlignment="1">
      <alignment horizontal="center" vertical="center" wrapText="1"/>
    </xf>
    <xf numFmtId="0" fontId="45" fillId="0" borderId="16" xfId="1" applyFont="1" applyBorder="1" applyAlignment="1">
      <alignment horizontal="center" vertical="center" wrapText="1"/>
    </xf>
    <xf numFmtId="0" fontId="35" fillId="12" borderId="0" xfId="0" applyFont="1" applyFill="1" applyBorder="1" applyAlignment="1">
      <alignment horizontal="right" vertical="center" wrapText="1" readingOrder="2"/>
    </xf>
    <xf numFmtId="0" fontId="5" fillId="0" borderId="0" xfId="1" applyFont="1" applyAlignment="1">
      <alignment horizontal="right" vertical="center" wrapText="1" readingOrder="2"/>
    </xf>
    <xf numFmtId="0" fontId="38" fillId="6" borderId="7" xfId="1" applyFont="1" applyFill="1" applyBorder="1" applyAlignment="1">
      <alignment horizontal="right" vertical="center" wrapText="1"/>
    </xf>
    <xf numFmtId="0" fontId="38" fillId="6" borderId="6" xfId="1" applyFont="1" applyFill="1" applyBorder="1" applyAlignment="1">
      <alignment horizontal="right" vertical="center" wrapText="1"/>
    </xf>
    <xf numFmtId="0" fontId="38" fillId="6" borderId="11" xfId="1" applyFont="1" applyFill="1" applyBorder="1" applyAlignment="1">
      <alignment horizontal="center" vertical="center" wrapText="1"/>
    </xf>
    <xf numFmtId="0" fontId="35" fillId="2" borderId="0" xfId="0" applyFont="1" applyFill="1" applyBorder="1" applyAlignment="1">
      <alignment horizontal="right" vertical="center" wrapText="1" readingOrder="2"/>
    </xf>
  </cellXfs>
  <cellStyles count="10">
    <cellStyle name="Comma" xfId="9" builtinId="3"/>
    <cellStyle name="Normal" xfId="0" builtinId="0"/>
    <cellStyle name="Normal 2" xfId="1"/>
    <cellStyle name="Normal 2 2" xfId="2"/>
    <cellStyle name="Normal 2 3" xfId="3"/>
    <cellStyle name="Normal 2 4" xfId="8"/>
    <cellStyle name="Normal 3" xfId="4"/>
    <cellStyle name="Normal 4" xfId="5"/>
    <cellStyle name="Normal 6" xfId="6"/>
    <cellStyle name="Percent 6" xfId="7"/>
  </cellStyles>
  <dxfs count="0"/>
  <tableStyles count="0" defaultTableStyle="TableStyleMedium9" defaultPivotStyle="PivotStyleLight16"/>
  <colors>
    <mruColors>
      <color rgb="FFFEF9F4"/>
      <color rgb="FFFBE1EB"/>
      <color rgb="FF5C2C04"/>
      <color rgb="FFA26000"/>
      <color rgb="FF432003"/>
      <color rgb="FF743806"/>
      <color rgb="FF8C4066"/>
      <color rgb="FF1E5260"/>
      <color rgb="FFF7C9DB"/>
      <color rgb="FFF9F7C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219075</xdr:colOff>
      <xdr:row>8</xdr:row>
      <xdr:rowOff>47625</xdr:rowOff>
    </xdr:from>
    <xdr:to>
      <xdr:col>4</xdr:col>
      <xdr:colOff>574097</xdr:colOff>
      <xdr:row>8</xdr:row>
      <xdr:rowOff>264967</xdr:rowOff>
    </xdr:to>
    <xdr:sp macro="" textlink="">
      <xdr:nvSpPr>
        <xdr:cNvPr id="5" name="مربع نص 4"/>
        <xdr:cNvSpPr txBox="1"/>
      </xdr:nvSpPr>
      <xdr:spPr>
        <a:xfrm>
          <a:off x="11234792053" y="249555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4</xdr:col>
      <xdr:colOff>247650</xdr:colOff>
      <xdr:row>4</xdr:row>
      <xdr:rowOff>38100</xdr:rowOff>
    </xdr:from>
    <xdr:to>
      <xdr:col>4</xdr:col>
      <xdr:colOff>602672</xdr:colOff>
      <xdr:row>4</xdr:row>
      <xdr:rowOff>264967</xdr:rowOff>
    </xdr:to>
    <xdr:sp macro="" textlink="">
      <xdr:nvSpPr>
        <xdr:cNvPr id="6" name="مربع نص 5"/>
        <xdr:cNvSpPr txBox="1"/>
      </xdr:nvSpPr>
      <xdr:spPr>
        <a:xfrm>
          <a:off x="11234763478" y="1266825"/>
          <a:ext cx="355022" cy="22686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238125</xdr:colOff>
      <xdr:row>10</xdr:row>
      <xdr:rowOff>38100</xdr:rowOff>
    </xdr:from>
    <xdr:to>
      <xdr:col>6</xdr:col>
      <xdr:colOff>535997</xdr:colOff>
      <xdr:row>10</xdr:row>
      <xdr:rowOff>266700</xdr:rowOff>
    </xdr:to>
    <xdr:sp macro="" textlink="">
      <xdr:nvSpPr>
        <xdr:cNvPr id="4" name="مربع نص 3"/>
        <xdr:cNvSpPr txBox="1"/>
      </xdr:nvSpPr>
      <xdr:spPr>
        <a:xfrm>
          <a:off x="11234658703" y="3257550"/>
          <a:ext cx="297872" cy="2286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247650</xdr:colOff>
      <xdr:row>13</xdr:row>
      <xdr:rowOff>57150</xdr:rowOff>
    </xdr:from>
    <xdr:to>
      <xdr:col>6</xdr:col>
      <xdr:colOff>602672</xdr:colOff>
      <xdr:row>13</xdr:row>
      <xdr:rowOff>264967</xdr:rowOff>
    </xdr:to>
    <xdr:sp macro="" textlink="">
      <xdr:nvSpPr>
        <xdr:cNvPr id="8" name="مربع نص 7"/>
        <xdr:cNvSpPr txBox="1"/>
      </xdr:nvSpPr>
      <xdr:spPr>
        <a:xfrm>
          <a:off x="11234592028" y="41338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257175</xdr:colOff>
      <xdr:row>16</xdr:row>
      <xdr:rowOff>38100</xdr:rowOff>
    </xdr:from>
    <xdr:to>
      <xdr:col>6</xdr:col>
      <xdr:colOff>612197</xdr:colOff>
      <xdr:row>16</xdr:row>
      <xdr:rowOff>255442</xdr:rowOff>
    </xdr:to>
    <xdr:sp macro="" textlink="">
      <xdr:nvSpPr>
        <xdr:cNvPr id="9" name="مربع نص 8"/>
        <xdr:cNvSpPr txBox="1"/>
      </xdr:nvSpPr>
      <xdr:spPr>
        <a:xfrm>
          <a:off x="11234582503" y="497205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257175</xdr:colOff>
      <xdr:row>6</xdr:row>
      <xdr:rowOff>47625</xdr:rowOff>
    </xdr:from>
    <xdr:to>
      <xdr:col>6</xdr:col>
      <xdr:colOff>612197</xdr:colOff>
      <xdr:row>6</xdr:row>
      <xdr:rowOff>255442</xdr:rowOff>
    </xdr:to>
    <xdr:sp macro="" textlink="">
      <xdr:nvSpPr>
        <xdr:cNvPr id="10" name="مربع نص 9"/>
        <xdr:cNvSpPr txBox="1"/>
      </xdr:nvSpPr>
      <xdr:spPr>
        <a:xfrm>
          <a:off x="11234582503" y="21240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238125</xdr:colOff>
      <xdr:row>3</xdr:row>
      <xdr:rowOff>38100</xdr:rowOff>
    </xdr:from>
    <xdr:to>
      <xdr:col>6</xdr:col>
      <xdr:colOff>593147</xdr:colOff>
      <xdr:row>3</xdr:row>
      <xdr:rowOff>245917</xdr:rowOff>
    </xdr:to>
    <xdr:sp macro="" textlink="">
      <xdr:nvSpPr>
        <xdr:cNvPr id="12" name="مربع نص 11"/>
        <xdr:cNvSpPr txBox="1"/>
      </xdr:nvSpPr>
      <xdr:spPr>
        <a:xfrm>
          <a:off x="9986188378" y="12573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rtl="1"/>
          <a:r>
            <a:rPr lang="ar-SA" sz="1200" b="1"/>
            <a:t>*</a:t>
          </a:r>
          <a:r>
            <a:rPr lang="ar-SA" sz="1200" b="1">
              <a:solidFill>
                <a:schemeClr val="dk1"/>
              </a:solidFill>
              <a:latin typeface="+mn-lt"/>
              <a:ea typeface="+mn-ea"/>
              <a:cs typeface="+mn-cs"/>
            </a:rPr>
            <a:t>*</a:t>
          </a:r>
          <a:endParaRPr lang="ar-SA" sz="1050" b="1">
            <a:solidFill>
              <a:schemeClr val="dk1"/>
            </a:solidFill>
            <a:latin typeface="+mn-lt"/>
            <a:ea typeface="+mn-ea"/>
            <a:cs typeface="+mn-cs"/>
          </a:endParaRPr>
        </a:p>
      </xdr:txBody>
    </xdr:sp>
    <xdr:clientData/>
  </xdr:twoCellAnchor>
  <xdr:twoCellAnchor>
    <xdr:from>
      <xdr:col>6</xdr:col>
      <xdr:colOff>238125</xdr:colOff>
      <xdr:row>12</xdr:row>
      <xdr:rowOff>47625</xdr:rowOff>
    </xdr:from>
    <xdr:to>
      <xdr:col>6</xdr:col>
      <xdr:colOff>593147</xdr:colOff>
      <xdr:row>12</xdr:row>
      <xdr:rowOff>255442</xdr:rowOff>
    </xdr:to>
    <xdr:sp macro="" textlink="">
      <xdr:nvSpPr>
        <xdr:cNvPr id="14" name="مربع نص 13"/>
        <xdr:cNvSpPr txBox="1"/>
      </xdr:nvSpPr>
      <xdr:spPr>
        <a:xfrm>
          <a:off x="11234601553" y="38385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228600</xdr:colOff>
      <xdr:row>11</xdr:row>
      <xdr:rowOff>38100</xdr:rowOff>
    </xdr:from>
    <xdr:to>
      <xdr:col>6</xdr:col>
      <xdr:colOff>583622</xdr:colOff>
      <xdr:row>11</xdr:row>
      <xdr:rowOff>245917</xdr:rowOff>
    </xdr:to>
    <xdr:sp macro="" textlink="">
      <xdr:nvSpPr>
        <xdr:cNvPr id="11" name="مربع نص 10"/>
        <xdr:cNvSpPr txBox="1"/>
      </xdr:nvSpPr>
      <xdr:spPr>
        <a:xfrm>
          <a:off x="11234611078" y="35433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257175</xdr:colOff>
      <xdr:row>5</xdr:row>
      <xdr:rowOff>38100</xdr:rowOff>
    </xdr:from>
    <xdr:to>
      <xdr:col>6</xdr:col>
      <xdr:colOff>612197</xdr:colOff>
      <xdr:row>5</xdr:row>
      <xdr:rowOff>245917</xdr:rowOff>
    </xdr:to>
    <xdr:sp macro="" textlink="">
      <xdr:nvSpPr>
        <xdr:cNvPr id="13" name="مربع نص 12"/>
        <xdr:cNvSpPr txBox="1"/>
      </xdr:nvSpPr>
      <xdr:spPr>
        <a:xfrm>
          <a:off x="11234582503" y="18288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238125</xdr:colOff>
      <xdr:row>4</xdr:row>
      <xdr:rowOff>28575</xdr:rowOff>
    </xdr:from>
    <xdr:to>
      <xdr:col>6</xdr:col>
      <xdr:colOff>593147</xdr:colOff>
      <xdr:row>4</xdr:row>
      <xdr:rowOff>236392</xdr:rowOff>
    </xdr:to>
    <xdr:sp macro="" textlink="">
      <xdr:nvSpPr>
        <xdr:cNvPr id="15" name="مربع نص 14"/>
        <xdr:cNvSpPr txBox="1"/>
      </xdr:nvSpPr>
      <xdr:spPr>
        <a:xfrm>
          <a:off x="11234601553" y="15335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r>
            <a:rPr lang="ar-IQ" sz="1200" b="1"/>
            <a:t>*</a:t>
          </a:r>
          <a:endParaRPr lang="ar-SA" sz="1200" b="1"/>
        </a:p>
      </xdr:txBody>
    </xdr:sp>
    <xdr:clientData/>
  </xdr:twoCellAnchor>
  <xdr:twoCellAnchor>
    <xdr:from>
      <xdr:col>6</xdr:col>
      <xdr:colOff>257175</xdr:colOff>
      <xdr:row>14</xdr:row>
      <xdr:rowOff>47625</xdr:rowOff>
    </xdr:from>
    <xdr:to>
      <xdr:col>6</xdr:col>
      <xdr:colOff>612197</xdr:colOff>
      <xdr:row>14</xdr:row>
      <xdr:rowOff>255442</xdr:rowOff>
    </xdr:to>
    <xdr:sp macro="" textlink="">
      <xdr:nvSpPr>
        <xdr:cNvPr id="16" name="مربع نص 15"/>
        <xdr:cNvSpPr txBox="1"/>
      </xdr:nvSpPr>
      <xdr:spPr>
        <a:xfrm>
          <a:off x="11234582503" y="44100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257175</xdr:colOff>
      <xdr:row>7</xdr:row>
      <xdr:rowOff>38100</xdr:rowOff>
    </xdr:from>
    <xdr:to>
      <xdr:col>6</xdr:col>
      <xdr:colOff>612197</xdr:colOff>
      <xdr:row>7</xdr:row>
      <xdr:rowOff>245917</xdr:rowOff>
    </xdr:to>
    <xdr:sp macro="" textlink="">
      <xdr:nvSpPr>
        <xdr:cNvPr id="17" name="مربع نص 16"/>
        <xdr:cNvSpPr txBox="1"/>
      </xdr:nvSpPr>
      <xdr:spPr>
        <a:xfrm>
          <a:off x="11234582503" y="24003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257175</xdr:colOff>
      <xdr:row>8</xdr:row>
      <xdr:rowOff>28575</xdr:rowOff>
    </xdr:from>
    <xdr:to>
      <xdr:col>6</xdr:col>
      <xdr:colOff>612197</xdr:colOff>
      <xdr:row>8</xdr:row>
      <xdr:rowOff>236392</xdr:rowOff>
    </xdr:to>
    <xdr:sp macro="" textlink="">
      <xdr:nvSpPr>
        <xdr:cNvPr id="20" name="مربع نص 19"/>
        <xdr:cNvSpPr txBox="1"/>
      </xdr:nvSpPr>
      <xdr:spPr>
        <a:xfrm>
          <a:off x="11234582503" y="26765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257175</xdr:colOff>
      <xdr:row>9</xdr:row>
      <xdr:rowOff>47625</xdr:rowOff>
    </xdr:from>
    <xdr:to>
      <xdr:col>6</xdr:col>
      <xdr:colOff>555047</xdr:colOff>
      <xdr:row>9</xdr:row>
      <xdr:rowOff>276225</xdr:rowOff>
    </xdr:to>
    <xdr:sp macro="" textlink="">
      <xdr:nvSpPr>
        <xdr:cNvPr id="21" name="مربع نص 20"/>
        <xdr:cNvSpPr txBox="1"/>
      </xdr:nvSpPr>
      <xdr:spPr>
        <a:xfrm>
          <a:off x="11234639653" y="2981325"/>
          <a:ext cx="297872" cy="2286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257175</xdr:colOff>
      <xdr:row>15</xdr:row>
      <xdr:rowOff>28575</xdr:rowOff>
    </xdr:from>
    <xdr:to>
      <xdr:col>6</xdr:col>
      <xdr:colOff>612197</xdr:colOff>
      <xdr:row>15</xdr:row>
      <xdr:rowOff>236392</xdr:rowOff>
    </xdr:to>
    <xdr:sp macro="" textlink="">
      <xdr:nvSpPr>
        <xdr:cNvPr id="22" name="مربع نص 21"/>
        <xdr:cNvSpPr txBox="1"/>
      </xdr:nvSpPr>
      <xdr:spPr>
        <a:xfrm>
          <a:off x="11234582503" y="46767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r>
            <a:rPr lang="ar-IQ" sz="1200" b="1"/>
            <a:t>*</a:t>
          </a:r>
          <a:endParaRPr lang="ar-SA" sz="1200" b="1"/>
        </a:p>
      </xdr:txBody>
    </xdr:sp>
    <xdr:clientData/>
  </xdr:twoCellAnchor>
  <xdr:twoCellAnchor>
    <xdr:from>
      <xdr:col>6</xdr:col>
      <xdr:colOff>238125</xdr:colOff>
      <xdr:row>17</xdr:row>
      <xdr:rowOff>9525</xdr:rowOff>
    </xdr:from>
    <xdr:to>
      <xdr:col>6</xdr:col>
      <xdr:colOff>593147</xdr:colOff>
      <xdr:row>17</xdr:row>
      <xdr:rowOff>217342</xdr:rowOff>
    </xdr:to>
    <xdr:sp macro="" textlink="">
      <xdr:nvSpPr>
        <xdr:cNvPr id="23" name="مربع نص 22"/>
        <xdr:cNvSpPr txBox="1"/>
      </xdr:nvSpPr>
      <xdr:spPr>
        <a:xfrm>
          <a:off x="11234601553" y="52292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r>
            <a:rPr lang="ar-IQ" sz="1200" b="1"/>
            <a:t>*</a:t>
          </a:r>
          <a:endParaRPr lang="ar-SA"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400050</xdr:colOff>
      <xdr:row>5</xdr:row>
      <xdr:rowOff>152400</xdr:rowOff>
    </xdr:from>
    <xdr:to>
      <xdr:col>7</xdr:col>
      <xdr:colOff>755072</xdr:colOff>
      <xdr:row>5</xdr:row>
      <xdr:rowOff>360217</xdr:rowOff>
    </xdr:to>
    <xdr:sp macro="" textlink="">
      <xdr:nvSpPr>
        <xdr:cNvPr id="2" name="مربع نص 1"/>
        <xdr:cNvSpPr txBox="1"/>
      </xdr:nvSpPr>
      <xdr:spPr>
        <a:xfrm>
          <a:off x="11232544153" y="24574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7</xdr:col>
      <xdr:colOff>409575</xdr:colOff>
      <xdr:row>7</xdr:row>
      <xdr:rowOff>95250</xdr:rowOff>
    </xdr:from>
    <xdr:to>
      <xdr:col>7</xdr:col>
      <xdr:colOff>781050</xdr:colOff>
      <xdr:row>7</xdr:row>
      <xdr:rowOff>264967</xdr:rowOff>
    </xdr:to>
    <xdr:sp macro="" textlink="">
      <xdr:nvSpPr>
        <xdr:cNvPr id="3" name="مربع نص 2"/>
        <xdr:cNvSpPr txBox="1"/>
      </xdr:nvSpPr>
      <xdr:spPr>
        <a:xfrm>
          <a:off x="11233242075" y="3505200"/>
          <a:ext cx="371475" cy="169717"/>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50"/>
  </sheetPr>
  <dimension ref="A1:I32"/>
  <sheetViews>
    <sheetView rightToLeft="1" view="pageBreakPreview" zoomScaleSheetLayoutView="100" workbookViewId="0">
      <selection activeCell="K6" sqref="J5:K6"/>
    </sheetView>
  </sheetViews>
  <sheetFormatPr defaultColWidth="9" defaultRowHeight="14.25"/>
  <cols>
    <col min="1" max="1" width="13.125" style="1" customWidth="1"/>
    <col min="2" max="2" width="14.375" style="1" customWidth="1"/>
    <col min="3" max="3" width="15.75" style="1" customWidth="1"/>
    <col min="4" max="4" width="18.625" style="1" customWidth="1"/>
    <col min="5" max="5" width="16.625" style="1" customWidth="1"/>
    <col min="6" max="6" width="15.75" style="1" customWidth="1"/>
    <col min="7" max="7" width="16.25" style="1" customWidth="1"/>
    <col min="8" max="16384" width="9" style="1"/>
  </cols>
  <sheetData>
    <row r="1" spans="1:9" ht="35.25" customHeight="1">
      <c r="A1" s="327" t="s">
        <v>211</v>
      </c>
      <c r="B1" s="328"/>
      <c r="C1" s="328"/>
      <c r="D1" s="328"/>
      <c r="E1" s="328"/>
      <c r="F1" s="328"/>
      <c r="G1" s="328"/>
    </row>
    <row r="2" spans="1:9" ht="24" customHeight="1" thickBot="1">
      <c r="A2" s="126" t="s">
        <v>159</v>
      </c>
      <c r="B2" s="46"/>
      <c r="C2" s="46"/>
      <c r="D2" s="46"/>
      <c r="E2" s="46"/>
      <c r="F2" s="46"/>
      <c r="G2" s="46"/>
    </row>
    <row r="3" spans="1:9" ht="37.5" customHeight="1" thickTop="1">
      <c r="A3" s="321" t="s">
        <v>118</v>
      </c>
      <c r="B3" s="321" t="s">
        <v>26</v>
      </c>
      <c r="C3" s="321" t="s">
        <v>48</v>
      </c>
      <c r="D3" s="321" t="s">
        <v>140</v>
      </c>
      <c r="E3" s="321" t="s">
        <v>139</v>
      </c>
      <c r="F3" s="323" t="s">
        <v>119</v>
      </c>
      <c r="G3" s="323"/>
    </row>
    <row r="4" spans="1:9" ht="32.25" customHeight="1">
      <c r="A4" s="322"/>
      <c r="B4" s="322"/>
      <c r="C4" s="322"/>
      <c r="D4" s="322"/>
      <c r="E4" s="322"/>
      <c r="F4" s="108" t="s">
        <v>130</v>
      </c>
      <c r="G4" s="108" t="s">
        <v>24</v>
      </c>
    </row>
    <row r="5" spans="1:9" s="75" customFormat="1" ht="30" customHeight="1">
      <c r="A5" s="106">
        <v>2012</v>
      </c>
      <c r="B5" s="50">
        <v>257</v>
      </c>
      <c r="C5" s="82">
        <v>23137</v>
      </c>
      <c r="D5" s="79">
        <v>104</v>
      </c>
      <c r="E5" s="79">
        <v>144</v>
      </c>
      <c r="F5" s="72">
        <v>91.1</v>
      </c>
      <c r="G5" s="72">
        <v>61.2</v>
      </c>
    </row>
    <row r="6" spans="1:9" s="75" customFormat="1" ht="30" customHeight="1">
      <c r="A6" s="106">
        <v>2013</v>
      </c>
      <c r="B6" s="50">
        <v>257</v>
      </c>
      <c r="C6" s="104">
        <v>22752.3</v>
      </c>
      <c r="D6" s="80">
        <v>101</v>
      </c>
      <c r="E6" s="80">
        <v>138</v>
      </c>
      <c r="F6" s="72">
        <v>92.5</v>
      </c>
      <c r="G6" s="72">
        <v>62.4</v>
      </c>
    </row>
    <row r="7" spans="1:9" s="75" customFormat="1" ht="30" customHeight="1">
      <c r="A7" s="106">
        <v>2014</v>
      </c>
      <c r="B7" s="50">
        <v>257</v>
      </c>
      <c r="C7" s="104">
        <v>22506.799999999999</v>
      </c>
      <c r="D7" s="80">
        <v>100</v>
      </c>
      <c r="E7" s="80">
        <v>144</v>
      </c>
      <c r="F7" s="72">
        <v>92.5</v>
      </c>
      <c r="G7" s="72">
        <v>62.6</v>
      </c>
    </row>
    <row r="8" spans="1:9" s="75" customFormat="1" ht="30" customHeight="1">
      <c r="A8" s="106">
        <v>2015</v>
      </c>
      <c r="B8" s="50">
        <v>369</v>
      </c>
      <c r="C8" s="82">
        <v>31866.7</v>
      </c>
      <c r="D8" s="79">
        <v>108</v>
      </c>
      <c r="E8" s="79">
        <v>236</v>
      </c>
      <c r="F8" s="72">
        <v>88.4</v>
      </c>
      <c r="G8" s="72">
        <v>67</v>
      </c>
    </row>
    <row r="9" spans="1:9" s="75" customFormat="1" ht="30" customHeight="1">
      <c r="A9" s="106">
        <v>2016</v>
      </c>
      <c r="B9" s="50">
        <v>204</v>
      </c>
      <c r="C9" s="82">
        <v>26070.3</v>
      </c>
      <c r="D9" s="79">
        <v>65</v>
      </c>
      <c r="E9" s="79">
        <v>156</v>
      </c>
      <c r="F9" s="72">
        <v>87.1</v>
      </c>
      <c r="G9" s="72">
        <v>63.9</v>
      </c>
    </row>
    <row r="10" spans="1:9" s="75" customFormat="1" ht="30" customHeight="1">
      <c r="A10" s="111">
        <v>2017</v>
      </c>
      <c r="B10" s="73">
        <v>251</v>
      </c>
      <c r="C10" s="112">
        <v>24622.2</v>
      </c>
      <c r="D10" s="90">
        <v>82</v>
      </c>
      <c r="E10" s="90">
        <v>205</v>
      </c>
      <c r="F10" s="81">
        <v>87.7</v>
      </c>
      <c r="G10" s="81">
        <v>61.9</v>
      </c>
    </row>
    <row r="11" spans="1:9" s="75" customFormat="1" ht="30" customHeight="1">
      <c r="A11" s="106">
        <v>2018</v>
      </c>
      <c r="B11" s="50">
        <v>261</v>
      </c>
      <c r="C11" s="82">
        <v>26370.2</v>
      </c>
      <c r="D11" s="79">
        <v>87</v>
      </c>
      <c r="E11" s="79">
        <v>213</v>
      </c>
      <c r="F11" s="72">
        <v>88.8</v>
      </c>
      <c r="G11" s="72">
        <v>63.5</v>
      </c>
    </row>
    <row r="12" spans="1:9" s="75" customFormat="1" ht="30" customHeight="1">
      <c r="A12" s="166">
        <v>2019</v>
      </c>
      <c r="B12" s="145">
        <v>265</v>
      </c>
      <c r="C12" s="167">
        <v>29023.5</v>
      </c>
      <c r="D12" s="168">
        <v>77</v>
      </c>
      <c r="E12" s="168">
        <v>224</v>
      </c>
      <c r="F12" s="169">
        <v>88.7</v>
      </c>
      <c r="G12" s="169">
        <v>63.6</v>
      </c>
    </row>
    <row r="13" spans="1:9" s="75" customFormat="1" ht="30" customHeight="1" thickBot="1">
      <c r="A13" s="170">
        <v>2020</v>
      </c>
      <c r="B13" s="288">
        <v>265</v>
      </c>
      <c r="C13" s="301">
        <v>32415.1</v>
      </c>
      <c r="D13" s="302">
        <v>84</v>
      </c>
      <c r="E13" s="302">
        <v>220</v>
      </c>
      <c r="F13" s="303">
        <v>89.9</v>
      </c>
      <c r="G13" s="303">
        <v>64.599999999999994</v>
      </c>
      <c r="H13" s="142"/>
      <c r="I13" s="142"/>
    </row>
    <row r="14" spans="1:9" s="75" customFormat="1" ht="13.5" customHeight="1" thickTop="1">
      <c r="A14" s="100"/>
      <c r="B14" s="99"/>
      <c r="C14" s="99"/>
      <c r="D14" s="99"/>
      <c r="E14" s="99"/>
      <c r="F14" s="84"/>
      <c r="G14" s="84"/>
    </row>
    <row r="15" spans="1:9" ht="18" customHeight="1">
      <c r="A15" s="96" t="s">
        <v>121</v>
      </c>
      <c r="B15" s="101"/>
      <c r="C15" s="102"/>
      <c r="D15" s="102"/>
      <c r="E15" s="102"/>
      <c r="F15" s="103"/>
      <c r="G15" s="102"/>
    </row>
    <row r="16" spans="1:9" ht="20.100000000000001" customHeight="1">
      <c r="A16" s="324" t="s">
        <v>212</v>
      </c>
      <c r="B16" s="324"/>
      <c r="C16" s="324"/>
      <c r="D16" s="324"/>
      <c r="E16" s="324"/>
      <c r="F16" s="324"/>
      <c r="G16" s="324"/>
    </row>
    <row r="17" spans="1:7" ht="20.100000000000001" customHeight="1">
      <c r="A17" s="324" t="s">
        <v>213</v>
      </c>
      <c r="B17" s="324"/>
      <c r="C17" s="324"/>
      <c r="D17" s="324"/>
      <c r="E17" s="324"/>
      <c r="F17" s="324"/>
      <c r="G17" s="324"/>
    </row>
    <row r="18" spans="1:7" ht="20.100000000000001" customHeight="1">
      <c r="A18" s="324" t="s">
        <v>214</v>
      </c>
      <c r="B18" s="324"/>
      <c r="C18" s="324"/>
      <c r="D18" s="324"/>
      <c r="E18" s="324"/>
      <c r="F18" s="324"/>
      <c r="G18" s="324"/>
    </row>
    <row r="19" spans="1:7" ht="20.100000000000001" customHeight="1">
      <c r="A19" s="324" t="s">
        <v>215</v>
      </c>
      <c r="B19" s="324"/>
      <c r="C19" s="324"/>
      <c r="D19" s="324"/>
      <c r="E19" s="324"/>
      <c r="F19" s="324"/>
      <c r="G19" s="324"/>
    </row>
    <row r="20" spans="1:7" ht="20.100000000000001" customHeight="1">
      <c r="A20" s="324" t="s">
        <v>216</v>
      </c>
      <c r="B20" s="324"/>
      <c r="C20" s="324"/>
      <c r="D20" s="324"/>
      <c r="E20" s="324"/>
      <c r="F20" s="324"/>
      <c r="G20" s="324"/>
    </row>
    <row r="21" spans="1:7" ht="20.100000000000001" customHeight="1">
      <c r="A21" s="324"/>
      <c r="B21" s="324"/>
      <c r="C21" s="324"/>
      <c r="D21" s="324"/>
      <c r="E21" s="324"/>
      <c r="F21" s="324"/>
      <c r="G21" s="324"/>
    </row>
    <row r="22" spans="1:7" ht="21.75" customHeight="1">
      <c r="A22" s="324"/>
      <c r="B22" s="324"/>
      <c r="C22" s="324"/>
      <c r="D22" s="324"/>
      <c r="E22" s="324"/>
      <c r="F22" s="324"/>
      <c r="G22" s="324"/>
    </row>
    <row r="23" spans="1:7" ht="21.75" customHeight="1">
      <c r="A23" s="107"/>
      <c r="B23" s="107"/>
      <c r="C23" s="107"/>
      <c r="D23" s="107"/>
      <c r="E23" s="107"/>
      <c r="F23" s="107"/>
      <c r="G23" s="107"/>
    </row>
    <row r="24" spans="1:7" ht="27" customHeight="1">
      <c r="A24" s="325" t="s">
        <v>27</v>
      </c>
      <c r="B24" s="325"/>
      <c r="C24" s="325"/>
      <c r="D24" s="74"/>
      <c r="E24" s="74"/>
      <c r="F24" s="326">
        <v>11</v>
      </c>
      <c r="G24" s="326"/>
    </row>
    <row r="25" spans="1:7" ht="18" customHeight="1">
      <c r="C25" s="45"/>
      <c r="D25" s="45"/>
      <c r="E25" s="45"/>
    </row>
    <row r="32" spans="1:7" ht="28.5" customHeight="1">
      <c r="A32" s="320"/>
      <c r="B32" s="320"/>
      <c r="C32" s="320"/>
      <c r="D32" s="320"/>
      <c r="E32" s="320"/>
      <c r="F32" s="320"/>
      <c r="G32" s="320"/>
    </row>
  </sheetData>
  <mergeCells count="17">
    <mergeCell ref="A1:G1"/>
    <mergeCell ref="A3:A4"/>
    <mergeCell ref="B3:B4"/>
    <mergeCell ref="A17:G17"/>
    <mergeCell ref="A32:G32"/>
    <mergeCell ref="C3:C4"/>
    <mergeCell ref="D3:D4"/>
    <mergeCell ref="E3:E4"/>
    <mergeCell ref="F3:G3"/>
    <mergeCell ref="A16:G16"/>
    <mergeCell ref="A19:G19"/>
    <mergeCell ref="A18:G18"/>
    <mergeCell ref="A20:G20"/>
    <mergeCell ref="A24:C24"/>
    <mergeCell ref="F24:G24"/>
    <mergeCell ref="A22:G22"/>
    <mergeCell ref="A21:G21"/>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10.xml><?xml version="1.0" encoding="utf-8"?>
<worksheet xmlns="http://schemas.openxmlformats.org/spreadsheetml/2006/main" xmlns:r="http://schemas.openxmlformats.org/officeDocument/2006/relationships">
  <sheetPr>
    <tabColor rgb="FF00B050"/>
  </sheetPr>
  <dimension ref="A1:P27"/>
  <sheetViews>
    <sheetView rightToLeft="1" view="pageBreakPreview" topLeftCell="A7" zoomScaleSheetLayoutView="100" workbookViewId="0">
      <selection activeCell="N6" sqref="N6:N7"/>
    </sheetView>
  </sheetViews>
  <sheetFormatPr defaultColWidth="9" defaultRowHeight="14.25"/>
  <cols>
    <col min="1" max="1" width="13.25" style="1" customWidth="1"/>
    <col min="2" max="4" width="11.625" style="1" customWidth="1"/>
    <col min="5" max="5" width="0.75" style="1" customWidth="1"/>
    <col min="6" max="8" width="11.625" style="1" customWidth="1"/>
    <col min="9" max="9" width="0.625" style="1" customWidth="1"/>
    <col min="10" max="12" width="11.625" style="1" customWidth="1"/>
    <col min="13" max="13" width="28.875" style="1" customWidth="1"/>
    <col min="14" max="16384" width="9" style="1"/>
  </cols>
  <sheetData>
    <row r="1" spans="1:16" ht="24.75" customHeight="1">
      <c r="A1" s="375" t="s">
        <v>223</v>
      </c>
      <c r="B1" s="376"/>
      <c r="C1" s="376"/>
      <c r="D1" s="376"/>
      <c r="E1" s="376"/>
      <c r="F1" s="376"/>
      <c r="G1" s="376"/>
      <c r="H1" s="376"/>
      <c r="I1" s="376"/>
      <c r="J1" s="376"/>
      <c r="K1" s="376"/>
      <c r="L1" s="376"/>
    </row>
    <row r="2" spans="1:16" ht="22.5" customHeight="1" thickBot="1">
      <c r="A2" s="129" t="s">
        <v>168</v>
      </c>
      <c r="B2" s="9"/>
      <c r="C2" s="9"/>
      <c r="D2" s="9"/>
      <c r="E2" s="9"/>
      <c r="F2" s="9"/>
      <c r="G2" s="9"/>
      <c r="H2" s="9"/>
      <c r="I2" s="9"/>
      <c r="J2" s="9"/>
      <c r="K2" s="9"/>
      <c r="L2" s="9"/>
    </row>
    <row r="3" spans="1:16" ht="30" customHeight="1" thickTop="1">
      <c r="A3" s="321" t="s">
        <v>0</v>
      </c>
      <c r="B3" s="323" t="s">
        <v>134</v>
      </c>
      <c r="C3" s="323"/>
      <c r="D3" s="323"/>
      <c r="E3" s="340"/>
      <c r="F3" s="323" t="s">
        <v>43</v>
      </c>
      <c r="G3" s="323"/>
      <c r="H3" s="323"/>
      <c r="I3" s="340"/>
      <c r="J3" s="323" t="s">
        <v>44</v>
      </c>
      <c r="K3" s="323"/>
      <c r="L3" s="323"/>
    </row>
    <row r="4" spans="1:16" ht="35.25" customHeight="1">
      <c r="A4" s="322"/>
      <c r="B4" s="108" t="s">
        <v>135</v>
      </c>
      <c r="C4" s="108" t="s">
        <v>157</v>
      </c>
      <c r="D4" s="123" t="s">
        <v>14</v>
      </c>
      <c r="E4" s="341"/>
      <c r="F4" s="108" t="s">
        <v>16</v>
      </c>
      <c r="G4" s="108" t="s">
        <v>255</v>
      </c>
      <c r="H4" s="123" t="s">
        <v>14</v>
      </c>
      <c r="I4" s="341"/>
      <c r="J4" s="108" t="s">
        <v>16</v>
      </c>
      <c r="K4" s="108" t="s">
        <v>255</v>
      </c>
      <c r="L4" s="123" t="s">
        <v>14</v>
      </c>
    </row>
    <row r="5" spans="1:16" ht="24" customHeight="1">
      <c r="A5" s="140" t="s">
        <v>1</v>
      </c>
      <c r="B5" s="259">
        <v>1</v>
      </c>
      <c r="C5" s="259">
        <v>0</v>
      </c>
      <c r="D5" s="50">
        <f t="shared" ref="D5:D10" si="0">SUM(B5:C5)</f>
        <v>1</v>
      </c>
      <c r="E5" s="50"/>
      <c r="F5" s="50">
        <v>0</v>
      </c>
      <c r="G5" s="50">
        <v>1</v>
      </c>
      <c r="H5" s="50">
        <f t="shared" ref="H5:H20" si="1">SUM(F5:G5)</f>
        <v>1</v>
      </c>
      <c r="I5" s="256">
        <f>SUM(F5:H5)</f>
        <v>2</v>
      </c>
      <c r="J5" s="50">
        <v>0</v>
      </c>
      <c r="K5" s="50">
        <v>0</v>
      </c>
      <c r="L5" s="50">
        <f t="shared" ref="L5:L21" si="2">SUM(J5:K5)</f>
        <v>0</v>
      </c>
    </row>
    <row r="6" spans="1:16" ht="24" customHeight="1">
      <c r="A6" s="140" t="s">
        <v>2</v>
      </c>
      <c r="B6" s="50">
        <v>2</v>
      </c>
      <c r="C6" s="50">
        <v>0</v>
      </c>
      <c r="D6" s="50">
        <f t="shared" si="0"/>
        <v>2</v>
      </c>
      <c r="E6" s="50"/>
      <c r="F6" s="50">
        <v>2</v>
      </c>
      <c r="G6" s="284">
        <v>0</v>
      </c>
      <c r="H6" s="50">
        <f t="shared" si="1"/>
        <v>2</v>
      </c>
      <c r="I6" s="256"/>
      <c r="J6" s="50">
        <v>0</v>
      </c>
      <c r="K6" s="284">
        <v>0</v>
      </c>
      <c r="L6" s="50">
        <f t="shared" si="2"/>
        <v>0</v>
      </c>
    </row>
    <row r="7" spans="1:16" ht="24" customHeight="1">
      <c r="A7" s="140" t="s">
        <v>3</v>
      </c>
      <c r="B7" s="50">
        <v>0</v>
      </c>
      <c r="C7" s="50">
        <v>13</v>
      </c>
      <c r="D7" s="50">
        <f t="shared" si="0"/>
        <v>13</v>
      </c>
      <c r="E7" s="50"/>
      <c r="F7" s="50">
        <v>0</v>
      </c>
      <c r="G7" s="284">
        <v>0</v>
      </c>
      <c r="H7" s="50">
        <f t="shared" si="1"/>
        <v>0</v>
      </c>
      <c r="I7" s="256"/>
      <c r="J7" s="50">
        <v>0</v>
      </c>
      <c r="K7" s="284">
        <v>13</v>
      </c>
      <c r="L7" s="50">
        <f t="shared" si="2"/>
        <v>13</v>
      </c>
    </row>
    <row r="8" spans="1:16" ht="24" customHeight="1">
      <c r="A8" s="140" t="s">
        <v>15</v>
      </c>
      <c r="B8" s="259">
        <v>0</v>
      </c>
      <c r="C8" s="259">
        <v>6</v>
      </c>
      <c r="D8" s="50">
        <f t="shared" si="0"/>
        <v>6</v>
      </c>
      <c r="E8" s="50"/>
      <c r="F8" s="289">
        <v>0</v>
      </c>
      <c r="G8" s="289">
        <v>0</v>
      </c>
      <c r="H8" s="289">
        <f t="shared" si="1"/>
        <v>0</v>
      </c>
      <c r="I8" s="290"/>
      <c r="J8" s="289">
        <v>0</v>
      </c>
      <c r="K8" s="289">
        <v>6</v>
      </c>
      <c r="L8" s="50">
        <f t="shared" si="2"/>
        <v>6</v>
      </c>
    </row>
    <row r="9" spans="1:16" ht="24" customHeight="1">
      <c r="A9" s="140" t="s">
        <v>32</v>
      </c>
      <c r="B9" s="50">
        <v>9</v>
      </c>
      <c r="C9" s="50">
        <v>13</v>
      </c>
      <c r="D9" s="50">
        <f t="shared" si="0"/>
        <v>22</v>
      </c>
      <c r="E9" s="50"/>
      <c r="F9" s="50">
        <v>9</v>
      </c>
      <c r="G9" s="284">
        <v>0</v>
      </c>
      <c r="H9" s="50">
        <f t="shared" si="1"/>
        <v>9</v>
      </c>
      <c r="I9" s="50"/>
      <c r="J9" s="50">
        <v>0</v>
      </c>
      <c r="K9" s="284">
        <v>13</v>
      </c>
      <c r="L9" s="50">
        <f t="shared" si="2"/>
        <v>13</v>
      </c>
    </row>
    <row r="10" spans="1:16" ht="24" customHeight="1">
      <c r="A10" s="140" t="s">
        <v>33</v>
      </c>
      <c r="B10" s="50">
        <v>0</v>
      </c>
      <c r="C10" s="50">
        <v>3</v>
      </c>
      <c r="D10" s="50">
        <f t="shared" si="0"/>
        <v>3</v>
      </c>
      <c r="E10" s="50"/>
      <c r="F10" s="73">
        <v>0</v>
      </c>
      <c r="G10" s="285">
        <v>0</v>
      </c>
      <c r="H10" s="73">
        <f t="shared" si="1"/>
        <v>0</v>
      </c>
      <c r="I10" s="73"/>
      <c r="J10" s="73">
        <v>0</v>
      </c>
      <c r="K10" s="285">
        <v>3</v>
      </c>
      <c r="L10" s="73">
        <f t="shared" si="2"/>
        <v>3</v>
      </c>
    </row>
    <row r="11" spans="1:16" ht="24" customHeight="1">
      <c r="A11" s="140" t="s">
        <v>4</v>
      </c>
      <c r="B11" s="50">
        <v>1</v>
      </c>
      <c r="C11" s="50">
        <v>5</v>
      </c>
      <c r="D11" s="50">
        <f t="shared" ref="D11:D17" si="3">SUM(B11:C11)</f>
        <v>6</v>
      </c>
      <c r="E11" s="50"/>
      <c r="F11" s="50">
        <v>1</v>
      </c>
      <c r="G11" s="284">
        <v>0</v>
      </c>
      <c r="H11" s="50">
        <f t="shared" si="1"/>
        <v>1</v>
      </c>
      <c r="I11" s="50"/>
      <c r="J11" s="50">
        <v>0</v>
      </c>
      <c r="K11" s="284">
        <v>5</v>
      </c>
      <c r="L11" s="50">
        <f t="shared" si="2"/>
        <v>5</v>
      </c>
    </row>
    <row r="12" spans="1:16" ht="24" customHeight="1">
      <c r="A12" s="140" t="s">
        <v>5</v>
      </c>
      <c r="B12" s="50">
        <v>0</v>
      </c>
      <c r="C12" s="50">
        <v>4</v>
      </c>
      <c r="D12" s="50">
        <f t="shared" si="3"/>
        <v>4</v>
      </c>
      <c r="E12" s="50"/>
      <c r="F12" s="50">
        <v>0</v>
      </c>
      <c r="G12" s="284">
        <v>0</v>
      </c>
      <c r="H12" s="50">
        <f t="shared" si="1"/>
        <v>0</v>
      </c>
      <c r="I12" s="256"/>
      <c r="J12" s="50">
        <v>1</v>
      </c>
      <c r="K12" s="284">
        <v>3</v>
      </c>
      <c r="L12" s="50">
        <f t="shared" si="2"/>
        <v>4</v>
      </c>
      <c r="M12" s="3"/>
    </row>
    <row r="13" spans="1:16" ht="24" customHeight="1">
      <c r="A13" s="140" t="s">
        <v>6</v>
      </c>
      <c r="B13" s="286">
        <v>0</v>
      </c>
      <c r="C13" s="286">
        <v>0</v>
      </c>
      <c r="D13" s="50">
        <f t="shared" si="3"/>
        <v>0</v>
      </c>
      <c r="E13" s="50"/>
      <c r="F13" s="286">
        <v>0</v>
      </c>
      <c r="G13" s="287">
        <v>0</v>
      </c>
      <c r="H13" s="286">
        <f t="shared" si="1"/>
        <v>0</v>
      </c>
      <c r="I13" s="286"/>
      <c r="J13" s="286">
        <v>0</v>
      </c>
      <c r="K13" s="287">
        <v>0</v>
      </c>
      <c r="L13" s="50">
        <f t="shared" si="2"/>
        <v>0</v>
      </c>
    </row>
    <row r="14" spans="1:16" ht="24" customHeight="1">
      <c r="A14" s="140" t="s">
        <v>31</v>
      </c>
      <c r="B14" s="50">
        <v>0</v>
      </c>
      <c r="C14" s="50">
        <v>1</v>
      </c>
      <c r="D14" s="50">
        <f t="shared" si="3"/>
        <v>1</v>
      </c>
      <c r="E14" s="50"/>
      <c r="F14" s="50">
        <v>0</v>
      </c>
      <c r="G14" s="50">
        <v>0</v>
      </c>
      <c r="H14" s="50">
        <f t="shared" si="1"/>
        <v>0</v>
      </c>
      <c r="I14" s="50"/>
      <c r="J14" s="50">
        <v>0</v>
      </c>
      <c r="K14" s="50">
        <v>1</v>
      </c>
      <c r="L14" s="50">
        <f t="shared" si="2"/>
        <v>1</v>
      </c>
    </row>
    <row r="15" spans="1:16" ht="24" customHeight="1">
      <c r="A15" s="140" t="s">
        <v>8</v>
      </c>
      <c r="B15" s="50">
        <v>2</v>
      </c>
      <c r="C15" s="50">
        <v>4</v>
      </c>
      <c r="D15" s="50">
        <f t="shared" si="3"/>
        <v>6</v>
      </c>
      <c r="E15" s="50"/>
      <c r="F15" s="50">
        <v>2</v>
      </c>
      <c r="G15" s="284">
        <v>0</v>
      </c>
      <c r="H15" s="50">
        <f t="shared" si="1"/>
        <v>2</v>
      </c>
      <c r="I15" s="50"/>
      <c r="J15" s="50">
        <v>0</v>
      </c>
      <c r="K15" s="284">
        <v>4</v>
      </c>
      <c r="L15" s="50">
        <f t="shared" si="2"/>
        <v>4</v>
      </c>
      <c r="M15" s="374"/>
      <c r="N15" s="374"/>
      <c r="O15" s="374"/>
      <c r="P15" s="374"/>
    </row>
    <row r="16" spans="1:16" s="15" customFormat="1" ht="24" customHeight="1">
      <c r="A16" s="140" t="s">
        <v>9</v>
      </c>
      <c r="B16" s="286">
        <v>0</v>
      </c>
      <c r="C16" s="286">
        <v>14</v>
      </c>
      <c r="D16" s="286">
        <f t="shared" si="3"/>
        <v>14</v>
      </c>
      <c r="E16" s="286"/>
      <c r="F16" s="286">
        <v>0</v>
      </c>
      <c r="G16" s="286">
        <v>0</v>
      </c>
      <c r="H16" s="286">
        <f t="shared" si="1"/>
        <v>0</v>
      </c>
      <c r="I16" s="286"/>
      <c r="J16" s="286">
        <v>0</v>
      </c>
      <c r="K16" s="286">
        <v>14</v>
      </c>
      <c r="L16" s="50">
        <f t="shared" si="2"/>
        <v>14</v>
      </c>
    </row>
    <row r="17" spans="1:13" ht="24" customHeight="1">
      <c r="A17" s="140" t="s">
        <v>10</v>
      </c>
      <c r="B17" s="286">
        <v>0</v>
      </c>
      <c r="C17" s="286">
        <v>0</v>
      </c>
      <c r="D17" s="50">
        <f t="shared" si="3"/>
        <v>0</v>
      </c>
      <c r="E17" s="50"/>
      <c r="F17" s="286">
        <v>0</v>
      </c>
      <c r="G17" s="287">
        <v>0</v>
      </c>
      <c r="H17" s="286">
        <f t="shared" si="1"/>
        <v>0</v>
      </c>
      <c r="I17" s="286"/>
      <c r="J17" s="286">
        <v>0</v>
      </c>
      <c r="K17" s="287">
        <v>0</v>
      </c>
      <c r="L17" s="50">
        <f t="shared" si="2"/>
        <v>0</v>
      </c>
    </row>
    <row r="18" spans="1:13" ht="24" customHeight="1">
      <c r="A18" s="140" t="s">
        <v>11</v>
      </c>
      <c r="B18" s="50">
        <v>0</v>
      </c>
      <c r="C18" s="50">
        <v>0</v>
      </c>
      <c r="D18" s="50">
        <f>SUM(B18:C18)</f>
        <v>0</v>
      </c>
      <c r="E18" s="50"/>
      <c r="F18" s="50">
        <v>0</v>
      </c>
      <c r="G18" s="284">
        <v>0</v>
      </c>
      <c r="H18" s="50">
        <f t="shared" si="1"/>
        <v>0</v>
      </c>
      <c r="I18" s="50"/>
      <c r="J18" s="50">
        <v>0</v>
      </c>
      <c r="K18" s="284">
        <v>0</v>
      </c>
      <c r="L18" s="50">
        <f t="shared" si="2"/>
        <v>0</v>
      </c>
    </row>
    <row r="19" spans="1:13" ht="24" customHeight="1">
      <c r="A19" s="140" t="s">
        <v>12</v>
      </c>
      <c r="B19" s="50">
        <v>0</v>
      </c>
      <c r="C19" s="50">
        <v>2</v>
      </c>
      <c r="D19" s="50">
        <f>SUM(B19:C19)</f>
        <v>2</v>
      </c>
      <c r="E19" s="50"/>
      <c r="F19" s="50">
        <v>0</v>
      </c>
      <c r="G19" s="284">
        <v>0</v>
      </c>
      <c r="H19" s="50">
        <f t="shared" si="1"/>
        <v>0</v>
      </c>
      <c r="I19" s="50"/>
      <c r="J19" s="50">
        <v>2</v>
      </c>
      <c r="K19" s="284">
        <v>0</v>
      </c>
      <c r="L19" s="50">
        <f t="shared" si="2"/>
        <v>2</v>
      </c>
      <c r="M19" s="147"/>
    </row>
    <row r="20" spans="1:13" ht="24" customHeight="1" thickBot="1">
      <c r="A20" s="264" t="s">
        <v>13</v>
      </c>
      <c r="B20" s="73">
        <v>2</v>
      </c>
      <c r="C20" s="73">
        <v>2</v>
      </c>
      <c r="D20" s="73">
        <f>SUM(B20:C20)</f>
        <v>4</v>
      </c>
      <c r="E20" s="73"/>
      <c r="F20" s="73">
        <v>2</v>
      </c>
      <c r="G20" s="285">
        <v>0</v>
      </c>
      <c r="H20" s="73">
        <f t="shared" si="1"/>
        <v>2</v>
      </c>
      <c r="I20" s="73"/>
      <c r="J20" s="73">
        <v>1</v>
      </c>
      <c r="K20" s="285">
        <v>1</v>
      </c>
      <c r="L20" s="50">
        <f t="shared" si="2"/>
        <v>2</v>
      </c>
    </row>
    <row r="21" spans="1:13" ht="24" customHeight="1" thickTop="1" thickBot="1">
      <c r="A21" s="114" t="s">
        <v>77</v>
      </c>
      <c r="B21" s="115">
        <f>SUM(B5:B20)</f>
        <v>17</v>
      </c>
      <c r="C21" s="124">
        <f>SUM(C5:C20)</f>
        <v>67</v>
      </c>
      <c r="D21" s="124">
        <f>SUM(D5:D20)</f>
        <v>84</v>
      </c>
      <c r="E21" s="124"/>
      <c r="F21" s="115">
        <f t="shared" ref="F21:K21" si="4">SUM(F5:F20)</f>
        <v>16</v>
      </c>
      <c r="G21" s="124">
        <f t="shared" si="4"/>
        <v>1</v>
      </c>
      <c r="H21" s="124">
        <f t="shared" si="4"/>
        <v>17</v>
      </c>
      <c r="I21" s="124">
        <f t="shared" si="4"/>
        <v>2</v>
      </c>
      <c r="J21" s="124">
        <f t="shared" si="4"/>
        <v>4</v>
      </c>
      <c r="K21" s="124">
        <f t="shared" si="4"/>
        <v>63</v>
      </c>
      <c r="L21" s="124">
        <f t="shared" si="2"/>
        <v>67</v>
      </c>
    </row>
    <row r="22" spans="1:13" ht="4.5" customHeight="1" thickTop="1">
      <c r="A22" s="374"/>
      <c r="B22" s="374"/>
      <c r="C22" s="374"/>
      <c r="D22" s="374"/>
      <c r="E22" s="374"/>
      <c r="F22" s="374"/>
      <c r="G22" s="374"/>
      <c r="H22" s="374"/>
      <c r="I22" s="17"/>
      <c r="J22" s="11"/>
      <c r="K22" s="2"/>
      <c r="L22" s="2"/>
    </row>
    <row r="23" spans="1:13" ht="20.25" customHeight="1">
      <c r="A23" s="335" t="s">
        <v>194</v>
      </c>
      <c r="B23" s="335"/>
      <c r="C23" s="335"/>
      <c r="D23" s="335"/>
      <c r="E23" s="335"/>
      <c r="F23" s="335"/>
      <c r="G23" s="335"/>
      <c r="H23" s="335"/>
      <c r="I23" s="134"/>
      <c r="J23" s="134"/>
      <c r="K23" s="134"/>
      <c r="L23" s="134"/>
    </row>
    <row r="24" spans="1:13" ht="19.5" customHeight="1">
      <c r="A24" s="329" t="s">
        <v>79</v>
      </c>
      <c r="B24" s="329"/>
      <c r="C24" s="329"/>
      <c r="D24" s="329"/>
      <c r="E24" s="329"/>
      <c r="F24" s="329"/>
      <c r="G24" s="329"/>
      <c r="H24" s="329"/>
      <c r="I24" s="329"/>
      <c r="J24" s="329"/>
      <c r="K24" s="329"/>
      <c r="L24" s="329"/>
    </row>
    <row r="25" spans="1:13" ht="14.25" customHeight="1">
      <c r="A25" s="87"/>
      <c r="B25" s="87"/>
      <c r="C25" s="87"/>
      <c r="D25" s="87"/>
      <c r="E25" s="87"/>
      <c r="F25" s="87"/>
      <c r="G25" s="87"/>
      <c r="H25" s="87"/>
      <c r="I25" s="87"/>
      <c r="J25" s="87"/>
      <c r="K25" s="87"/>
      <c r="L25" s="87"/>
    </row>
    <row r="26" spans="1:13" ht="20.25" customHeight="1">
      <c r="A26" s="325" t="s">
        <v>27</v>
      </c>
      <c r="B26" s="325"/>
      <c r="C26" s="325"/>
      <c r="D26" s="325"/>
      <c r="E26" s="325"/>
      <c r="F26" s="325"/>
      <c r="G26" s="325"/>
      <c r="H26" s="326">
        <v>20</v>
      </c>
      <c r="I26" s="326"/>
      <c r="J26" s="326"/>
      <c r="K26" s="326"/>
      <c r="L26" s="326"/>
    </row>
    <row r="27" spans="1:13" ht="24" customHeight="1"/>
  </sheetData>
  <mergeCells count="13">
    <mergeCell ref="M15:P15"/>
    <mergeCell ref="A22:H22"/>
    <mergeCell ref="A26:G26"/>
    <mergeCell ref="H26:L26"/>
    <mergeCell ref="A1:L1"/>
    <mergeCell ref="A3:A4"/>
    <mergeCell ref="F3:H3"/>
    <mergeCell ref="I3:I4"/>
    <mergeCell ref="J3:L3"/>
    <mergeCell ref="A24:L24"/>
    <mergeCell ref="B3:D3"/>
    <mergeCell ref="E3:E4"/>
    <mergeCell ref="A23:H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tabColor rgb="FF00B050"/>
  </sheetPr>
  <dimension ref="A1:S28"/>
  <sheetViews>
    <sheetView rightToLeft="1" view="pageBreakPreview" topLeftCell="A13" zoomScaleSheetLayoutView="100" workbookViewId="0">
      <selection activeCell="J13" sqref="J12:J13"/>
    </sheetView>
  </sheetViews>
  <sheetFormatPr defaultColWidth="9" defaultRowHeight="14.25"/>
  <cols>
    <col min="1" max="1" width="11.375" style="1" customWidth="1"/>
    <col min="2" max="4" width="11.875" style="1" customWidth="1"/>
    <col min="5" max="5" width="0.75" style="1" customWidth="1"/>
    <col min="6" max="8" width="11.875" style="1" customWidth="1"/>
    <col min="9" max="9" width="0.875" style="1" customWidth="1"/>
    <col min="10" max="12" width="11.875" style="1" customWidth="1"/>
    <col min="13" max="16384" width="9" style="1"/>
  </cols>
  <sheetData>
    <row r="1" spans="1:14" ht="28.5" customHeight="1">
      <c r="A1" s="375" t="s">
        <v>224</v>
      </c>
      <c r="B1" s="376"/>
      <c r="C1" s="376"/>
      <c r="D1" s="376"/>
      <c r="E1" s="376"/>
      <c r="F1" s="376"/>
      <c r="G1" s="376"/>
      <c r="H1" s="376"/>
      <c r="I1" s="376"/>
      <c r="J1" s="376"/>
      <c r="K1" s="376"/>
      <c r="L1" s="376"/>
    </row>
    <row r="2" spans="1:14" ht="17.25" customHeight="1" thickBot="1">
      <c r="A2" s="129" t="s">
        <v>169</v>
      </c>
      <c r="B2" s="9"/>
      <c r="C2" s="9"/>
      <c r="D2" s="9"/>
      <c r="E2" s="9"/>
      <c r="F2" s="9"/>
      <c r="G2" s="9"/>
      <c r="H2" s="9"/>
      <c r="I2" s="9"/>
      <c r="J2" s="9"/>
      <c r="K2" s="9"/>
      <c r="L2" s="9"/>
    </row>
    <row r="3" spans="1:14" ht="32.25" customHeight="1" thickTop="1">
      <c r="A3" s="321" t="s">
        <v>0</v>
      </c>
      <c r="B3" s="323" t="s">
        <v>45</v>
      </c>
      <c r="C3" s="323"/>
      <c r="D3" s="323"/>
      <c r="E3" s="342"/>
      <c r="F3" s="339" t="s">
        <v>58</v>
      </c>
      <c r="G3" s="339"/>
      <c r="H3" s="339"/>
      <c r="I3" s="342"/>
      <c r="J3" s="339" t="s">
        <v>59</v>
      </c>
      <c r="K3" s="339"/>
      <c r="L3" s="339"/>
    </row>
    <row r="4" spans="1:14" ht="28.5" customHeight="1">
      <c r="A4" s="322"/>
      <c r="B4" s="108" t="s">
        <v>16</v>
      </c>
      <c r="C4" s="108" t="s">
        <v>255</v>
      </c>
      <c r="D4" s="123" t="s">
        <v>14</v>
      </c>
      <c r="E4" s="343"/>
      <c r="F4" s="108" t="s">
        <v>18</v>
      </c>
      <c r="G4" s="108" t="s">
        <v>19</v>
      </c>
      <c r="H4" s="123" t="s">
        <v>14</v>
      </c>
      <c r="I4" s="343"/>
      <c r="J4" s="108" t="s">
        <v>18</v>
      </c>
      <c r="K4" s="108" t="s">
        <v>19</v>
      </c>
      <c r="L4" s="123" t="s">
        <v>14</v>
      </c>
    </row>
    <row r="5" spans="1:14" ht="23.25" customHeight="1">
      <c r="A5" s="140" t="s">
        <v>1</v>
      </c>
      <c r="B5" s="50">
        <v>4</v>
      </c>
      <c r="C5" s="50">
        <v>28</v>
      </c>
      <c r="D5" s="50">
        <f t="shared" ref="D5:D10" si="0">SUM(B5:C5)</f>
        <v>32</v>
      </c>
      <c r="E5" s="50"/>
      <c r="F5" s="50">
        <v>0</v>
      </c>
      <c r="G5" s="50">
        <v>4</v>
      </c>
      <c r="H5" s="50">
        <f t="shared" ref="H5:H10" si="1">SUM(F5:G5)</f>
        <v>4</v>
      </c>
      <c r="I5" s="50"/>
      <c r="J5" s="50">
        <v>0</v>
      </c>
      <c r="K5" s="50">
        <v>28</v>
      </c>
      <c r="L5" s="50">
        <f t="shared" ref="L5:L21" si="2">SUM(J5:K5)</f>
        <v>28</v>
      </c>
    </row>
    <row r="6" spans="1:14" ht="23.25" customHeight="1">
      <c r="A6" s="140" t="s">
        <v>2</v>
      </c>
      <c r="B6" s="50">
        <v>2</v>
      </c>
      <c r="C6" s="284">
        <v>10</v>
      </c>
      <c r="D6" s="50">
        <f t="shared" si="0"/>
        <v>12</v>
      </c>
      <c r="E6" s="256"/>
      <c r="F6" s="50">
        <v>0</v>
      </c>
      <c r="G6" s="50">
        <v>2</v>
      </c>
      <c r="H6" s="50">
        <f t="shared" si="1"/>
        <v>2</v>
      </c>
      <c r="I6" s="256"/>
      <c r="J6" s="50">
        <v>0</v>
      </c>
      <c r="K6" s="50">
        <v>10</v>
      </c>
      <c r="L6" s="50">
        <f t="shared" si="2"/>
        <v>10</v>
      </c>
    </row>
    <row r="7" spans="1:14" ht="23.25" customHeight="1">
      <c r="A7" s="140" t="s">
        <v>3</v>
      </c>
      <c r="B7" s="50">
        <v>6</v>
      </c>
      <c r="C7" s="284">
        <v>13</v>
      </c>
      <c r="D7" s="50">
        <f t="shared" si="0"/>
        <v>19</v>
      </c>
      <c r="E7" s="50"/>
      <c r="F7" s="50">
        <v>0</v>
      </c>
      <c r="G7" s="50">
        <v>6</v>
      </c>
      <c r="H7" s="50">
        <f t="shared" si="1"/>
        <v>6</v>
      </c>
      <c r="I7" s="50"/>
      <c r="J7" s="50">
        <v>0</v>
      </c>
      <c r="K7" s="50">
        <v>13</v>
      </c>
      <c r="L7" s="50">
        <f t="shared" si="2"/>
        <v>13</v>
      </c>
    </row>
    <row r="8" spans="1:14" ht="23.25" customHeight="1">
      <c r="A8" s="140" t="s">
        <v>15</v>
      </c>
      <c r="B8" s="50">
        <v>7</v>
      </c>
      <c r="C8" s="50">
        <v>15</v>
      </c>
      <c r="D8" s="50">
        <f t="shared" si="0"/>
        <v>22</v>
      </c>
      <c r="E8" s="50">
        <f>SUM(B8:D8)</f>
        <v>44</v>
      </c>
      <c r="F8" s="50">
        <v>0</v>
      </c>
      <c r="G8" s="50">
        <v>7</v>
      </c>
      <c r="H8" s="50">
        <f t="shared" si="1"/>
        <v>7</v>
      </c>
      <c r="I8" s="50"/>
      <c r="J8" s="50">
        <v>0</v>
      </c>
      <c r="K8" s="50">
        <v>15</v>
      </c>
      <c r="L8" s="50">
        <f t="shared" si="2"/>
        <v>15</v>
      </c>
    </row>
    <row r="9" spans="1:14" ht="23.25" customHeight="1">
      <c r="A9" s="140" t="s">
        <v>32</v>
      </c>
      <c r="B9" s="50">
        <v>1</v>
      </c>
      <c r="C9" s="284">
        <v>2</v>
      </c>
      <c r="D9" s="50">
        <f t="shared" si="0"/>
        <v>3</v>
      </c>
      <c r="E9" s="50"/>
      <c r="F9" s="50">
        <v>1</v>
      </c>
      <c r="G9" s="50">
        <v>0</v>
      </c>
      <c r="H9" s="50">
        <f t="shared" si="1"/>
        <v>1</v>
      </c>
      <c r="I9" s="50"/>
      <c r="J9" s="50">
        <v>0</v>
      </c>
      <c r="K9" s="50">
        <v>2</v>
      </c>
      <c r="L9" s="50">
        <f t="shared" si="2"/>
        <v>2</v>
      </c>
      <c r="M9" s="202"/>
    </row>
    <row r="10" spans="1:14" ht="23.25" customHeight="1">
      <c r="A10" s="140" t="s">
        <v>33</v>
      </c>
      <c r="B10" s="50">
        <v>0</v>
      </c>
      <c r="C10" s="284">
        <v>16</v>
      </c>
      <c r="D10" s="50">
        <f t="shared" si="0"/>
        <v>16</v>
      </c>
      <c r="E10" s="50"/>
      <c r="F10" s="50">
        <v>0</v>
      </c>
      <c r="G10" s="50">
        <v>0</v>
      </c>
      <c r="H10" s="50">
        <f t="shared" si="1"/>
        <v>0</v>
      </c>
      <c r="I10" s="50"/>
      <c r="J10" s="50">
        <v>6</v>
      </c>
      <c r="K10" s="50">
        <v>10</v>
      </c>
      <c r="L10" s="50">
        <f t="shared" si="2"/>
        <v>16</v>
      </c>
      <c r="M10" s="3"/>
    </row>
    <row r="11" spans="1:14" ht="23.25" customHeight="1">
      <c r="A11" s="140" t="s">
        <v>4</v>
      </c>
      <c r="B11" s="50">
        <v>8</v>
      </c>
      <c r="C11" s="284">
        <v>0</v>
      </c>
      <c r="D11" s="50">
        <f t="shared" ref="D11:D17" si="3">SUM(B11:C11)</f>
        <v>8</v>
      </c>
      <c r="E11" s="50"/>
      <c r="F11" s="50">
        <v>0</v>
      </c>
      <c r="G11" s="50">
        <v>8</v>
      </c>
      <c r="H11" s="50">
        <f t="shared" ref="H11:H17" si="4">SUM(F11:G11)</f>
        <v>8</v>
      </c>
      <c r="I11" s="50"/>
      <c r="J11" s="50">
        <v>0</v>
      </c>
      <c r="K11" s="50">
        <v>0</v>
      </c>
      <c r="L11" s="50">
        <f t="shared" si="2"/>
        <v>0</v>
      </c>
      <c r="M11" s="3"/>
    </row>
    <row r="12" spans="1:14" ht="23.25" customHeight="1">
      <c r="A12" s="140" t="s">
        <v>5</v>
      </c>
      <c r="B12" s="50">
        <v>1</v>
      </c>
      <c r="C12" s="284">
        <v>2</v>
      </c>
      <c r="D12" s="50">
        <f t="shared" si="3"/>
        <v>3</v>
      </c>
      <c r="E12" s="50"/>
      <c r="F12" s="50">
        <v>0</v>
      </c>
      <c r="G12" s="50">
        <v>1</v>
      </c>
      <c r="H12" s="50">
        <f t="shared" si="4"/>
        <v>1</v>
      </c>
      <c r="I12" s="50"/>
      <c r="J12" s="50">
        <v>1</v>
      </c>
      <c r="K12" s="50">
        <v>1</v>
      </c>
      <c r="L12" s="50">
        <f t="shared" si="2"/>
        <v>2</v>
      </c>
    </row>
    <row r="13" spans="1:14" ht="23.25" customHeight="1">
      <c r="A13" s="140" t="s">
        <v>6</v>
      </c>
      <c r="B13" s="50">
        <v>12</v>
      </c>
      <c r="C13" s="284">
        <v>1</v>
      </c>
      <c r="D13" s="50">
        <f t="shared" si="3"/>
        <v>13</v>
      </c>
      <c r="E13" s="50"/>
      <c r="F13" s="50">
        <v>0</v>
      </c>
      <c r="G13" s="50">
        <v>12</v>
      </c>
      <c r="H13" s="50">
        <f t="shared" si="4"/>
        <v>12</v>
      </c>
      <c r="I13" s="50"/>
      <c r="J13" s="50">
        <v>0</v>
      </c>
      <c r="K13" s="50">
        <v>1</v>
      </c>
      <c r="L13" s="50">
        <f t="shared" si="2"/>
        <v>1</v>
      </c>
    </row>
    <row r="14" spans="1:14" ht="23.25" customHeight="1">
      <c r="A14" s="140" t="s">
        <v>31</v>
      </c>
      <c r="B14" s="50">
        <v>1</v>
      </c>
      <c r="C14" s="289">
        <v>18</v>
      </c>
      <c r="D14" s="50">
        <f t="shared" si="3"/>
        <v>19</v>
      </c>
      <c r="E14" s="50"/>
      <c r="F14" s="50">
        <v>0</v>
      </c>
      <c r="G14" s="50">
        <v>1</v>
      </c>
      <c r="H14" s="50">
        <f t="shared" si="4"/>
        <v>1</v>
      </c>
      <c r="I14" s="50"/>
      <c r="J14" s="50">
        <v>1</v>
      </c>
      <c r="K14" s="50">
        <v>17</v>
      </c>
      <c r="L14" s="50">
        <f t="shared" si="2"/>
        <v>18</v>
      </c>
      <c r="M14" s="150"/>
    </row>
    <row r="15" spans="1:14" ht="23.25" customHeight="1">
      <c r="A15" s="140" t="s">
        <v>8</v>
      </c>
      <c r="B15" s="50">
        <v>2</v>
      </c>
      <c r="C15" s="284">
        <v>1</v>
      </c>
      <c r="D15" s="50">
        <f t="shared" si="3"/>
        <v>3</v>
      </c>
      <c r="E15" s="50"/>
      <c r="F15" s="50">
        <v>0</v>
      </c>
      <c r="G15" s="50">
        <v>2</v>
      </c>
      <c r="H15" s="50">
        <f t="shared" si="4"/>
        <v>2</v>
      </c>
      <c r="I15" s="50"/>
      <c r="J15" s="50">
        <v>0</v>
      </c>
      <c r="K15" s="50">
        <v>1</v>
      </c>
      <c r="L15" s="50">
        <f t="shared" si="2"/>
        <v>1</v>
      </c>
      <c r="M15" s="374"/>
      <c r="N15" s="374"/>
    </row>
    <row r="16" spans="1:14" s="15" customFormat="1" ht="23.25" customHeight="1">
      <c r="A16" s="263" t="s">
        <v>9</v>
      </c>
      <c r="B16" s="50">
        <v>6</v>
      </c>
      <c r="C16" s="284">
        <v>6</v>
      </c>
      <c r="D16" s="50">
        <f t="shared" si="3"/>
        <v>12</v>
      </c>
      <c r="E16" s="50"/>
      <c r="F16" s="50">
        <v>0</v>
      </c>
      <c r="G16" s="50">
        <v>6</v>
      </c>
      <c r="H16" s="50">
        <f t="shared" si="4"/>
        <v>6</v>
      </c>
      <c r="I16" s="50"/>
      <c r="J16" s="50">
        <v>0</v>
      </c>
      <c r="K16" s="50">
        <v>6</v>
      </c>
      <c r="L16" s="50">
        <f t="shared" si="2"/>
        <v>6</v>
      </c>
      <c r="M16" s="221"/>
    </row>
    <row r="17" spans="1:19" ht="23.25" customHeight="1">
      <c r="A17" s="140" t="s">
        <v>10</v>
      </c>
      <c r="B17" s="50">
        <v>12</v>
      </c>
      <c r="C17" s="284">
        <v>0</v>
      </c>
      <c r="D17" s="50">
        <f t="shared" si="3"/>
        <v>12</v>
      </c>
      <c r="E17" s="50"/>
      <c r="F17" s="50">
        <v>0</v>
      </c>
      <c r="G17" s="50">
        <v>12</v>
      </c>
      <c r="H17" s="50">
        <f t="shared" si="4"/>
        <v>12</v>
      </c>
      <c r="I17" s="50"/>
      <c r="J17" s="50">
        <v>0</v>
      </c>
      <c r="K17" s="50">
        <v>0</v>
      </c>
      <c r="L17" s="50">
        <f t="shared" si="2"/>
        <v>0</v>
      </c>
      <c r="M17" s="3"/>
    </row>
    <row r="18" spans="1:19" ht="23.25" customHeight="1">
      <c r="A18" s="140" t="s">
        <v>11</v>
      </c>
      <c r="B18" s="50">
        <v>5</v>
      </c>
      <c r="C18" s="284">
        <v>9</v>
      </c>
      <c r="D18" s="50">
        <f>SUM(B18:C18)</f>
        <v>14</v>
      </c>
      <c r="E18" s="256"/>
      <c r="F18" s="50">
        <v>1</v>
      </c>
      <c r="G18" s="50">
        <v>4</v>
      </c>
      <c r="H18" s="50">
        <f>SUM(F18:G18)</f>
        <v>5</v>
      </c>
      <c r="I18" s="256"/>
      <c r="J18" s="50">
        <v>0</v>
      </c>
      <c r="K18" s="50">
        <v>9</v>
      </c>
      <c r="L18" s="50">
        <f t="shared" si="2"/>
        <v>9</v>
      </c>
      <c r="M18" s="3"/>
    </row>
    <row r="19" spans="1:19" ht="23.25" customHeight="1">
      <c r="A19" s="140" t="s">
        <v>12</v>
      </c>
      <c r="B19" s="50">
        <v>5</v>
      </c>
      <c r="C19" s="284">
        <v>11</v>
      </c>
      <c r="D19" s="50">
        <f>SUM(B19:C19)</f>
        <v>16</v>
      </c>
      <c r="E19" s="256"/>
      <c r="F19" s="50">
        <v>0</v>
      </c>
      <c r="G19" s="50">
        <v>5</v>
      </c>
      <c r="H19" s="50">
        <f>SUM(F19:G19)</f>
        <v>5</v>
      </c>
      <c r="I19" s="256"/>
      <c r="J19" s="50">
        <v>2</v>
      </c>
      <c r="K19" s="50">
        <v>9</v>
      </c>
      <c r="L19" s="50">
        <f t="shared" si="2"/>
        <v>11</v>
      </c>
    </row>
    <row r="20" spans="1:19" ht="23.25" customHeight="1" thickBot="1">
      <c r="A20" s="264" t="s">
        <v>13</v>
      </c>
      <c r="B20" s="73">
        <v>2</v>
      </c>
      <c r="C20" s="285">
        <v>14</v>
      </c>
      <c r="D20" s="73">
        <f>SUM(B20:C20)</f>
        <v>16</v>
      </c>
      <c r="E20" s="266"/>
      <c r="F20" s="73">
        <v>0</v>
      </c>
      <c r="G20" s="73">
        <v>2</v>
      </c>
      <c r="H20" s="73">
        <f>SUM(F20:G20)</f>
        <v>2</v>
      </c>
      <c r="I20" s="266"/>
      <c r="J20" s="73">
        <v>4</v>
      </c>
      <c r="K20" s="73">
        <v>10</v>
      </c>
      <c r="L20" s="50">
        <f t="shared" si="2"/>
        <v>14</v>
      </c>
    </row>
    <row r="21" spans="1:19" ht="23.25" customHeight="1" thickTop="1" thickBot="1">
      <c r="A21" s="114" t="s">
        <v>77</v>
      </c>
      <c r="B21" s="115">
        <f t="shared" ref="B21:H21" si="5">SUM(B5:B20)</f>
        <v>74</v>
      </c>
      <c r="C21" s="124">
        <f t="shared" si="5"/>
        <v>146</v>
      </c>
      <c r="D21" s="124">
        <f t="shared" si="5"/>
        <v>220</v>
      </c>
      <c r="E21" s="124">
        <f t="shared" si="5"/>
        <v>44</v>
      </c>
      <c r="F21" s="124">
        <f t="shared" si="5"/>
        <v>2</v>
      </c>
      <c r="G21" s="124">
        <f t="shared" si="5"/>
        <v>72</v>
      </c>
      <c r="H21" s="124">
        <f t="shared" si="5"/>
        <v>74</v>
      </c>
      <c r="I21" s="124"/>
      <c r="J21" s="124">
        <f>SUM(J5:J20)</f>
        <v>14</v>
      </c>
      <c r="K21" s="124">
        <f>SUM(K5:K20)</f>
        <v>132</v>
      </c>
      <c r="L21" s="124">
        <f t="shared" si="2"/>
        <v>146</v>
      </c>
    </row>
    <row r="22" spans="1:19" ht="9" customHeight="1" thickTop="1">
      <c r="A22" s="324"/>
      <c r="B22" s="324"/>
      <c r="C22" s="324"/>
      <c r="D22" s="324"/>
      <c r="E22" s="17"/>
      <c r="F22" s="17"/>
      <c r="G22" s="17"/>
      <c r="H22" s="17"/>
      <c r="I22" s="17"/>
      <c r="J22" s="17"/>
      <c r="K22" s="11"/>
      <c r="L22" s="2"/>
    </row>
    <row r="23" spans="1:19" ht="17.25" customHeight="1">
      <c r="A23" s="335" t="s">
        <v>194</v>
      </c>
      <c r="B23" s="335"/>
      <c r="C23" s="335"/>
      <c r="D23" s="335"/>
      <c r="E23" s="335"/>
      <c r="F23" s="335"/>
      <c r="G23" s="335"/>
      <c r="H23" s="335"/>
      <c r="I23" s="134"/>
      <c r="J23" s="134"/>
      <c r="K23" s="40"/>
      <c r="L23" s="40"/>
      <c r="N23" s="134"/>
      <c r="O23" s="134"/>
      <c r="P23" s="134"/>
      <c r="Q23" s="134"/>
      <c r="R23" s="134"/>
      <c r="S23" s="134"/>
    </row>
    <row r="24" spans="1:19" ht="21.75" customHeight="1">
      <c r="A24" s="329" t="s">
        <v>79</v>
      </c>
      <c r="B24" s="329"/>
      <c r="C24" s="329"/>
      <c r="D24" s="329"/>
      <c r="E24" s="329"/>
      <c r="F24" s="329"/>
      <c r="G24" s="329"/>
      <c r="H24" s="329"/>
      <c r="I24" s="329"/>
      <c r="J24" s="39"/>
      <c r="K24" s="39"/>
      <c r="L24" s="39"/>
    </row>
    <row r="25" spans="1:19" ht="21.75" customHeight="1">
      <c r="A25" s="200"/>
      <c r="B25" s="200"/>
      <c r="C25" s="200"/>
      <c r="D25" s="200"/>
      <c r="E25" s="200"/>
      <c r="F25" s="200"/>
      <c r="G25" s="200"/>
      <c r="H25" s="200"/>
      <c r="I25" s="200"/>
      <c r="J25" s="134"/>
      <c r="K25" s="134"/>
      <c r="L25" s="134"/>
    </row>
    <row r="26" spans="1:19" ht="11.25" customHeight="1">
      <c r="A26" s="89"/>
      <c r="B26" s="89"/>
      <c r="C26" s="89"/>
      <c r="D26" s="89"/>
      <c r="E26" s="89"/>
      <c r="F26" s="89"/>
      <c r="G26" s="89"/>
      <c r="H26" s="89"/>
      <c r="I26" s="89"/>
      <c r="J26" s="88"/>
      <c r="K26" s="88"/>
      <c r="L26" s="88"/>
    </row>
    <row r="27" spans="1:19" ht="23.25" customHeight="1">
      <c r="A27" s="325" t="s">
        <v>27</v>
      </c>
      <c r="B27" s="325"/>
      <c r="C27" s="325"/>
      <c r="D27" s="326">
        <v>21</v>
      </c>
      <c r="E27" s="326"/>
      <c r="F27" s="326"/>
      <c r="G27" s="326"/>
      <c r="H27" s="326"/>
      <c r="I27" s="326"/>
      <c r="J27" s="326"/>
      <c r="K27" s="326"/>
      <c r="L27" s="326"/>
    </row>
    <row r="28" spans="1:19" ht="26.25" customHeight="1"/>
  </sheetData>
  <mergeCells count="13">
    <mergeCell ref="M15:N15"/>
    <mergeCell ref="A22:D22"/>
    <mergeCell ref="A27:C27"/>
    <mergeCell ref="D27:L27"/>
    <mergeCell ref="A1:L1"/>
    <mergeCell ref="A3:A4"/>
    <mergeCell ref="B3:D3"/>
    <mergeCell ref="E3:E4"/>
    <mergeCell ref="F3:H3"/>
    <mergeCell ref="I3:I4"/>
    <mergeCell ref="J3:L3"/>
    <mergeCell ref="A24:I24"/>
    <mergeCell ref="A23:H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sheetPr>
    <tabColor rgb="FF00B050"/>
  </sheetPr>
  <dimension ref="A1:X37"/>
  <sheetViews>
    <sheetView rightToLeft="1" view="pageBreakPreview" topLeftCell="A16" zoomScaleSheetLayoutView="100" workbookViewId="0">
      <selection activeCell="A19" sqref="A19:F19"/>
    </sheetView>
  </sheetViews>
  <sheetFormatPr defaultColWidth="11.625" defaultRowHeight="15.75"/>
  <cols>
    <col min="1" max="1" width="3.75" style="35" customWidth="1"/>
    <col min="2" max="2" width="23.25" style="4" customWidth="1"/>
    <col min="3" max="3" width="43.25" style="4" customWidth="1"/>
    <col min="4" max="5" width="9.875" style="4" customWidth="1"/>
    <col min="6" max="6" width="43.625" style="53" bestFit="1" customWidth="1"/>
    <col min="7" max="7" width="5.75" style="4" customWidth="1"/>
    <col min="8" max="8" width="5.875" style="35" customWidth="1"/>
    <col min="9" max="9" width="6" style="35" customWidth="1"/>
    <col min="10" max="10" width="6.375" style="35" customWidth="1"/>
    <col min="11" max="11" width="7.625" style="35" customWidth="1"/>
    <col min="12" max="12" width="9" style="35" customWidth="1"/>
    <col min="13" max="13" width="9.375" style="35" customWidth="1"/>
    <col min="14" max="14" width="6" style="35" customWidth="1"/>
    <col min="15" max="15" width="6.375" style="35" customWidth="1"/>
    <col min="16" max="16" width="6" style="35" customWidth="1"/>
    <col min="17" max="17" width="8.375" style="35" customWidth="1"/>
    <col min="18" max="18" width="6" style="35" customWidth="1"/>
    <col min="19" max="19" width="6.875" style="35" customWidth="1"/>
    <col min="20" max="20" width="8" style="35" customWidth="1"/>
    <col min="21" max="21" width="7" style="35" customWidth="1"/>
    <col min="22" max="22" width="7.25" style="35" customWidth="1"/>
    <col min="23" max="23" width="7.875" style="35" customWidth="1"/>
    <col min="24" max="226" width="11.625" style="4"/>
    <col min="227" max="227" width="23.25" style="4" customWidth="1"/>
    <col min="228" max="228" width="21.375" style="4" customWidth="1"/>
    <col min="229" max="229" width="12.625" style="4" customWidth="1"/>
    <col min="230" max="230" width="14.75" style="4" customWidth="1"/>
    <col min="231" max="231" width="16.25" style="4" customWidth="1"/>
    <col min="232" max="232" width="30.875" style="4" customWidth="1"/>
    <col min="233" max="236" width="4" style="4" customWidth="1"/>
    <col min="237" max="482" width="11.625" style="4"/>
    <col min="483" max="483" width="23.25" style="4" customWidth="1"/>
    <col min="484" max="484" width="21.375" style="4" customWidth="1"/>
    <col min="485" max="485" width="12.625" style="4" customWidth="1"/>
    <col min="486" max="486" width="14.75" style="4" customWidth="1"/>
    <col min="487" max="487" width="16.25" style="4" customWidth="1"/>
    <col min="488" max="488" width="30.875" style="4" customWidth="1"/>
    <col min="489" max="492" width="4" style="4" customWidth="1"/>
    <col min="493" max="738" width="11.625" style="4"/>
    <col min="739" max="739" width="23.25" style="4" customWidth="1"/>
    <col min="740" max="740" width="21.375" style="4" customWidth="1"/>
    <col min="741" max="741" width="12.625" style="4" customWidth="1"/>
    <col min="742" max="742" width="14.75" style="4" customWidth="1"/>
    <col min="743" max="743" width="16.25" style="4" customWidth="1"/>
    <col min="744" max="744" width="30.875" style="4" customWidth="1"/>
    <col min="745" max="748" width="4" style="4" customWidth="1"/>
    <col min="749" max="994" width="11.625" style="4"/>
    <col min="995" max="995" width="23.25" style="4" customWidth="1"/>
    <col min="996" max="996" width="21.375" style="4" customWidth="1"/>
    <col min="997" max="997" width="12.625" style="4" customWidth="1"/>
    <col min="998" max="998" width="14.75" style="4" customWidth="1"/>
    <col min="999" max="999" width="16.25" style="4" customWidth="1"/>
    <col min="1000" max="1000" width="30.875" style="4" customWidth="1"/>
    <col min="1001" max="1004" width="4" style="4" customWidth="1"/>
    <col min="1005" max="1250" width="11.625" style="4"/>
    <col min="1251" max="1251" width="23.25" style="4" customWidth="1"/>
    <col min="1252" max="1252" width="21.375" style="4" customWidth="1"/>
    <col min="1253" max="1253" width="12.625" style="4" customWidth="1"/>
    <col min="1254" max="1254" width="14.75" style="4" customWidth="1"/>
    <col min="1255" max="1255" width="16.25" style="4" customWidth="1"/>
    <col min="1256" max="1256" width="30.875" style="4" customWidth="1"/>
    <col min="1257" max="1260" width="4" style="4" customWidth="1"/>
    <col min="1261" max="1506" width="11.625" style="4"/>
    <col min="1507" max="1507" width="23.25" style="4" customWidth="1"/>
    <col min="1508" max="1508" width="21.375" style="4" customWidth="1"/>
    <col min="1509" max="1509" width="12.625" style="4" customWidth="1"/>
    <col min="1510" max="1510" width="14.75" style="4" customWidth="1"/>
    <col min="1511" max="1511" width="16.25" style="4" customWidth="1"/>
    <col min="1512" max="1512" width="30.875" style="4" customWidth="1"/>
    <col min="1513" max="1516" width="4" style="4" customWidth="1"/>
    <col min="1517" max="1762" width="11.625" style="4"/>
    <col min="1763" max="1763" width="23.25" style="4" customWidth="1"/>
    <col min="1764" max="1764" width="21.375" style="4" customWidth="1"/>
    <col min="1765" max="1765" width="12.625" style="4" customWidth="1"/>
    <col min="1766" max="1766" width="14.75" style="4" customWidth="1"/>
    <col min="1767" max="1767" width="16.25" style="4" customWidth="1"/>
    <col min="1768" max="1768" width="30.875" style="4" customWidth="1"/>
    <col min="1769" max="1772" width="4" style="4" customWidth="1"/>
    <col min="1773" max="2018" width="11.625" style="4"/>
    <col min="2019" max="2019" width="23.25" style="4" customWidth="1"/>
    <col min="2020" max="2020" width="21.375" style="4" customWidth="1"/>
    <col min="2021" max="2021" width="12.625" style="4" customWidth="1"/>
    <col min="2022" max="2022" width="14.75" style="4" customWidth="1"/>
    <col min="2023" max="2023" width="16.25" style="4" customWidth="1"/>
    <col min="2024" max="2024" width="30.875" style="4" customWidth="1"/>
    <col min="2025" max="2028" width="4" style="4" customWidth="1"/>
    <col min="2029" max="2274" width="11.625" style="4"/>
    <col min="2275" max="2275" width="23.25" style="4" customWidth="1"/>
    <col min="2276" max="2276" width="21.375" style="4" customWidth="1"/>
    <col min="2277" max="2277" width="12.625" style="4" customWidth="1"/>
    <col min="2278" max="2278" width="14.75" style="4" customWidth="1"/>
    <col min="2279" max="2279" width="16.25" style="4" customWidth="1"/>
    <col min="2280" max="2280" width="30.875" style="4" customWidth="1"/>
    <col min="2281" max="2284" width="4" style="4" customWidth="1"/>
    <col min="2285" max="2530" width="11.625" style="4"/>
    <col min="2531" max="2531" width="23.25" style="4" customWidth="1"/>
    <col min="2532" max="2532" width="21.375" style="4" customWidth="1"/>
    <col min="2533" max="2533" width="12.625" style="4" customWidth="1"/>
    <col min="2534" max="2534" width="14.75" style="4" customWidth="1"/>
    <col min="2535" max="2535" width="16.25" style="4" customWidth="1"/>
    <col min="2536" max="2536" width="30.875" style="4" customWidth="1"/>
    <col min="2537" max="2540" width="4" style="4" customWidth="1"/>
    <col min="2541" max="2786" width="11.625" style="4"/>
    <col min="2787" max="2787" width="23.25" style="4" customWidth="1"/>
    <col min="2788" max="2788" width="21.375" style="4" customWidth="1"/>
    <col min="2789" max="2789" width="12.625" style="4" customWidth="1"/>
    <col min="2790" max="2790" width="14.75" style="4" customWidth="1"/>
    <col min="2791" max="2791" width="16.25" style="4" customWidth="1"/>
    <col min="2792" max="2792" width="30.875" style="4" customWidth="1"/>
    <col min="2793" max="2796" width="4" style="4" customWidth="1"/>
    <col min="2797" max="3042" width="11.625" style="4"/>
    <col min="3043" max="3043" width="23.25" style="4" customWidth="1"/>
    <col min="3044" max="3044" width="21.375" style="4" customWidth="1"/>
    <col min="3045" max="3045" width="12.625" style="4" customWidth="1"/>
    <col min="3046" max="3046" width="14.75" style="4" customWidth="1"/>
    <col min="3047" max="3047" width="16.25" style="4" customWidth="1"/>
    <col min="3048" max="3048" width="30.875" style="4" customWidth="1"/>
    <col min="3049" max="3052" width="4" style="4" customWidth="1"/>
    <col min="3053" max="3298" width="11.625" style="4"/>
    <col min="3299" max="3299" width="23.25" style="4" customWidth="1"/>
    <col min="3300" max="3300" width="21.375" style="4" customWidth="1"/>
    <col min="3301" max="3301" width="12.625" style="4" customWidth="1"/>
    <col min="3302" max="3302" width="14.75" style="4" customWidth="1"/>
    <col min="3303" max="3303" width="16.25" style="4" customWidth="1"/>
    <col min="3304" max="3304" width="30.875" style="4" customWidth="1"/>
    <col min="3305" max="3308" width="4" style="4" customWidth="1"/>
    <col min="3309" max="3554" width="11.625" style="4"/>
    <col min="3555" max="3555" width="23.25" style="4" customWidth="1"/>
    <col min="3556" max="3556" width="21.375" style="4" customWidth="1"/>
    <col min="3557" max="3557" width="12.625" style="4" customWidth="1"/>
    <col min="3558" max="3558" width="14.75" style="4" customWidth="1"/>
    <col min="3559" max="3559" width="16.25" style="4" customWidth="1"/>
    <col min="3560" max="3560" width="30.875" style="4" customWidth="1"/>
    <col min="3561" max="3564" width="4" style="4" customWidth="1"/>
    <col min="3565" max="3810" width="11.625" style="4"/>
    <col min="3811" max="3811" width="23.25" style="4" customWidth="1"/>
    <col min="3812" max="3812" width="21.375" style="4" customWidth="1"/>
    <col min="3813" max="3813" width="12.625" style="4" customWidth="1"/>
    <col min="3814" max="3814" width="14.75" style="4" customWidth="1"/>
    <col min="3815" max="3815" width="16.25" style="4" customWidth="1"/>
    <col min="3816" max="3816" width="30.875" style="4" customWidth="1"/>
    <col min="3817" max="3820" width="4" style="4" customWidth="1"/>
    <col min="3821" max="4066" width="11.625" style="4"/>
    <col min="4067" max="4067" width="23.25" style="4" customWidth="1"/>
    <col min="4068" max="4068" width="21.375" style="4" customWidth="1"/>
    <col min="4069" max="4069" width="12.625" style="4" customWidth="1"/>
    <col min="4070" max="4070" width="14.75" style="4" customWidth="1"/>
    <col min="4071" max="4071" width="16.25" style="4" customWidth="1"/>
    <col min="4072" max="4072" width="30.875" style="4" customWidth="1"/>
    <col min="4073" max="4076" width="4" style="4" customWidth="1"/>
    <col min="4077" max="4322" width="11.625" style="4"/>
    <col min="4323" max="4323" width="23.25" style="4" customWidth="1"/>
    <col min="4324" max="4324" width="21.375" style="4" customWidth="1"/>
    <col min="4325" max="4325" width="12.625" style="4" customWidth="1"/>
    <col min="4326" max="4326" width="14.75" style="4" customWidth="1"/>
    <col min="4327" max="4327" width="16.25" style="4" customWidth="1"/>
    <col min="4328" max="4328" width="30.875" style="4" customWidth="1"/>
    <col min="4329" max="4332" width="4" style="4" customWidth="1"/>
    <col min="4333" max="4578" width="11.625" style="4"/>
    <col min="4579" max="4579" width="23.25" style="4" customWidth="1"/>
    <col min="4580" max="4580" width="21.375" style="4" customWidth="1"/>
    <col min="4581" max="4581" width="12.625" style="4" customWidth="1"/>
    <col min="4582" max="4582" width="14.75" style="4" customWidth="1"/>
    <col min="4583" max="4583" width="16.25" style="4" customWidth="1"/>
    <col min="4584" max="4584" width="30.875" style="4" customWidth="1"/>
    <col min="4585" max="4588" width="4" style="4" customWidth="1"/>
    <col min="4589" max="4834" width="11.625" style="4"/>
    <col min="4835" max="4835" width="23.25" style="4" customWidth="1"/>
    <col min="4836" max="4836" width="21.375" style="4" customWidth="1"/>
    <col min="4837" max="4837" width="12.625" style="4" customWidth="1"/>
    <col min="4838" max="4838" width="14.75" style="4" customWidth="1"/>
    <col min="4839" max="4839" width="16.25" style="4" customWidth="1"/>
    <col min="4840" max="4840" width="30.875" style="4" customWidth="1"/>
    <col min="4841" max="4844" width="4" style="4" customWidth="1"/>
    <col min="4845" max="5090" width="11.625" style="4"/>
    <col min="5091" max="5091" width="23.25" style="4" customWidth="1"/>
    <col min="5092" max="5092" width="21.375" style="4" customWidth="1"/>
    <col min="5093" max="5093" width="12.625" style="4" customWidth="1"/>
    <col min="5094" max="5094" width="14.75" style="4" customWidth="1"/>
    <col min="5095" max="5095" width="16.25" style="4" customWidth="1"/>
    <col min="5096" max="5096" width="30.875" style="4" customWidth="1"/>
    <col min="5097" max="5100" width="4" style="4" customWidth="1"/>
    <col min="5101" max="5346" width="11.625" style="4"/>
    <col min="5347" max="5347" width="23.25" style="4" customWidth="1"/>
    <col min="5348" max="5348" width="21.375" style="4" customWidth="1"/>
    <col min="5349" max="5349" width="12.625" style="4" customWidth="1"/>
    <col min="5350" max="5350" width="14.75" style="4" customWidth="1"/>
    <col min="5351" max="5351" width="16.25" style="4" customWidth="1"/>
    <col min="5352" max="5352" width="30.875" style="4" customWidth="1"/>
    <col min="5353" max="5356" width="4" style="4" customWidth="1"/>
    <col min="5357" max="5602" width="11.625" style="4"/>
    <col min="5603" max="5603" width="23.25" style="4" customWidth="1"/>
    <col min="5604" max="5604" width="21.375" style="4" customWidth="1"/>
    <col min="5605" max="5605" width="12.625" style="4" customWidth="1"/>
    <col min="5606" max="5606" width="14.75" style="4" customWidth="1"/>
    <col min="5607" max="5607" width="16.25" style="4" customWidth="1"/>
    <col min="5608" max="5608" width="30.875" style="4" customWidth="1"/>
    <col min="5609" max="5612" width="4" style="4" customWidth="1"/>
    <col min="5613" max="5858" width="11.625" style="4"/>
    <col min="5859" max="5859" width="23.25" style="4" customWidth="1"/>
    <col min="5860" max="5860" width="21.375" style="4" customWidth="1"/>
    <col min="5861" max="5861" width="12.625" style="4" customWidth="1"/>
    <col min="5862" max="5862" width="14.75" style="4" customWidth="1"/>
    <col min="5863" max="5863" width="16.25" style="4" customWidth="1"/>
    <col min="5864" max="5864" width="30.875" style="4" customWidth="1"/>
    <col min="5865" max="5868" width="4" style="4" customWidth="1"/>
    <col min="5869" max="6114" width="11.625" style="4"/>
    <col min="6115" max="6115" width="23.25" style="4" customWidth="1"/>
    <col min="6116" max="6116" width="21.375" style="4" customWidth="1"/>
    <col min="6117" max="6117" width="12.625" style="4" customWidth="1"/>
    <col min="6118" max="6118" width="14.75" style="4" customWidth="1"/>
    <col min="6119" max="6119" width="16.25" style="4" customWidth="1"/>
    <col min="6120" max="6120" width="30.875" style="4" customWidth="1"/>
    <col min="6121" max="6124" width="4" style="4" customWidth="1"/>
    <col min="6125" max="6370" width="11.625" style="4"/>
    <col min="6371" max="6371" width="23.25" style="4" customWidth="1"/>
    <col min="6372" max="6372" width="21.375" style="4" customWidth="1"/>
    <col min="6373" max="6373" width="12.625" style="4" customWidth="1"/>
    <col min="6374" max="6374" width="14.75" style="4" customWidth="1"/>
    <col min="6375" max="6375" width="16.25" style="4" customWidth="1"/>
    <col min="6376" max="6376" width="30.875" style="4" customWidth="1"/>
    <col min="6377" max="6380" width="4" style="4" customWidth="1"/>
    <col min="6381" max="6626" width="11.625" style="4"/>
    <col min="6627" max="6627" width="23.25" style="4" customWidth="1"/>
    <col min="6628" max="6628" width="21.375" style="4" customWidth="1"/>
    <col min="6629" max="6629" width="12.625" style="4" customWidth="1"/>
    <col min="6630" max="6630" width="14.75" style="4" customWidth="1"/>
    <col min="6631" max="6631" width="16.25" style="4" customWidth="1"/>
    <col min="6632" max="6632" width="30.875" style="4" customWidth="1"/>
    <col min="6633" max="6636" width="4" style="4" customWidth="1"/>
    <col min="6637" max="6882" width="11.625" style="4"/>
    <col min="6883" max="6883" width="23.25" style="4" customWidth="1"/>
    <col min="6884" max="6884" width="21.375" style="4" customWidth="1"/>
    <col min="6885" max="6885" width="12.625" style="4" customWidth="1"/>
    <col min="6886" max="6886" width="14.75" style="4" customWidth="1"/>
    <col min="6887" max="6887" width="16.25" style="4" customWidth="1"/>
    <col min="6888" max="6888" width="30.875" style="4" customWidth="1"/>
    <col min="6889" max="6892" width="4" style="4" customWidth="1"/>
    <col min="6893" max="7138" width="11.625" style="4"/>
    <col min="7139" max="7139" width="23.25" style="4" customWidth="1"/>
    <col min="7140" max="7140" width="21.375" style="4" customWidth="1"/>
    <col min="7141" max="7141" width="12.625" style="4" customWidth="1"/>
    <col min="7142" max="7142" width="14.75" style="4" customWidth="1"/>
    <col min="7143" max="7143" width="16.25" style="4" customWidth="1"/>
    <col min="7144" max="7144" width="30.875" style="4" customWidth="1"/>
    <col min="7145" max="7148" width="4" style="4" customWidth="1"/>
    <col min="7149" max="7394" width="11.625" style="4"/>
    <col min="7395" max="7395" width="23.25" style="4" customWidth="1"/>
    <col min="7396" max="7396" width="21.375" style="4" customWidth="1"/>
    <col min="7397" max="7397" width="12.625" style="4" customWidth="1"/>
    <col min="7398" max="7398" width="14.75" style="4" customWidth="1"/>
    <col min="7399" max="7399" width="16.25" style="4" customWidth="1"/>
    <col min="7400" max="7400" width="30.875" style="4" customWidth="1"/>
    <col min="7401" max="7404" width="4" style="4" customWidth="1"/>
    <col min="7405" max="7650" width="11.625" style="4"/>
    <col min="7651" max="7651" width="23.25" style="4" customWidth="1"/>
    <col min="7652" max="7652" width="21.375" style="4" customWidth="1"/>
    <col min="7653" max="7653" width="12.625" style="4" customWidth="1"/>
    <col min="7654" max="7654" width="14.75" style="4" customWidth="1"/>
    <col min="7655" max="7655" width="16.25" style="4" customWidth="1"/>
    <col min="7656" max="7656" width="30.875" style="4" customWidth="1"/>
    <col min="7657" max="7660" width="4" style="4" customWidth="1"/>
    <col min="7661" max="7906" width="11.625" style="4"/>
    <col min="7907" max="7907" width="23.25" style="4" customWidth="1"/>
    <col min="7908" max="7908" width="21.375" style="4" customWidth="1"/>
    <col min="7909" max="7909" width="12.625" style="4" customWidth="1"/>
    <col min="7910" max="7910" width="14.75" style="4" customWidth="1"/>
    <col min="7911" max="7911" width="16.25" style="4" customWidth="1"/>
    <col min="7912" max="7912" width="30.875" style="4" customWidth="1"/>
    <col min="7913" max="7916" width="4" style="4" customWidth="1"/>
    <col min="7917" max="8162" width="11.625" style="4"/>
    <col min="8163" max="8163" width="23.25" style="4" customWidth="1"/>
    <col min="8164" max="8164" width="21.375" style="4" customWidth="1"/>
    <col min="8165" max="8165" width="12.625" style="4" customWidth="1"/>
    <col min="8166" max="8166" width="14.75" style="4" customWidth="1"/>
    <col min="8167" max="8167" width="16.25" style="4" customWidth="1"/>
    <col min="8168" max="8168" width="30.875" style="4" customWidth="1"/>
    <col min="8169" max="8172" width="4" style="4" customWidth="1"/>
    <col min="8173" max="8418" width="11.625" style="4"/>
    <col min="8419" max="8419" width="23.25" style="4" customWidth="1"/>
    <col min="8420" max="8420" width="21.375" style="4" customWidth="1"/>
    <col min="8421" max="8421" width="12.625" style="4" customWidth="1"/>
    <col min="8422" max="8422" width="14.75" style="4" customWidth="1"/>
    <col min="8423" max="8423" width="16.25" style="4" customWidth="1"/>
    <col min="8424" max="8424" width="30.875" style="4" customWidth="1"/>
    <col min="8425" max="8428" width="4" style="4" customWidth="1"/>
    <col min="8429" max="8674" width="11.625" style="4"/>
    <col min="8675" max="8675" width="23.25" style="4" customWidth="1"/>
    <col min="8676" max="8676" width="21.375" style="4" customWidth="1"/>
    <col min="8677" max="8677" width="12.625" style="4" customWidth="1"/>
    <col min="8678" max="8678" width="14.75" style="4" customWidth="1"/>
    <col min="8679" max="8679" width="16.25" style="4" customWidth="1"/>
    <col min="8680" max="8680" width="30.875" style="4" customWidth="1"/>
    <col min="8681" max="8684" width="4" style="4" customWidth="1"/>
    <col min="8685" max="8930" width="11.625" style="4"/>
    <col min="8931" max="8931" width="23.25" style="4" customWidth="1"/>
    <col min="8932" max="8932" width="21.375" style="4" customWidth="1"/>
    <col min="8933" max="8933" width="12.625" style="4" customWidth="1"/>
    <col min="8934" max="8934" width="14.75" style="4" customWidth="1"/>
    <col min="8935" max="8935" width="16.25" style="4" customWidth="1"/>
    <col min="8936" max="8936" width="30.875" style="4" customWidth="1"/>
    <col min="8937" max="8940" width="4" style="4" customWidth="1"/>
    <col min="8941" max="9186" width="11.625" style="4"/>
    <col min="9187" max="9187" width="23.25" style="4" customWidth="1"/>
    <col min="9188" max="9188" width="21.375" style="4" customWidth="1"/>
    <col min="9189" max="9189" width="12.625" style="4" customWidth="1"/>
    <col min="9190" max="9190" width="14.75" style="4" customWidth="1"/>
    <col min="9191" max="9191" width="16.25" style="4" customWidth="1"/>
    <col min="9192" max="9192" width="30.875" style="4" customWidth="1"/>
    <col min="9193" max="9196" width="4" style="4" customWidth="1"/>
    <col min="9197" max="9442" width="11.625" style="4"/>
    <col min="9443" max="9443" width="23.25" style="4" customWidth="1"/>
    <col min="9444" max="9444" width="21.375" style="4" customWidth="1"/>
    <col min="9445" max="9445" width="12.625" style="4" customWidth="1"/>
    <col min="9446" max="9446" width="14.75" style="4" customWidth="1"/>
    <col min="9447" max="9447" width="16.25" style="4" customWidth="1"/>
    <col min="9448" max="9448" width="30.875" style="4" customWidth="1"/>
    <col min="9449" max="9452" width="4" style="4" customWidth="1"/>
    <col min="9453" max="9698" width="11.625" style="4"/>
    <col min="9699" max="9699" width="23.25" style="4" customWidth="1"/>
    <col min="9700" max="9700" width="21.375" style="4" customWidth="1"/>
    <col min="9701" max="9701" width="12.625" style="4" customWidth="1"/>
    <col min="9702" max="9702" width="14.75" style="4" customWidth="1"/>
    <col min="9703" max="9703" width="16.25" style="4" customWidth="1"/>
    <col min="9704" max="9704" width="30.875" style="4" customWidth="1"/>
    <col min="9705" max="9708" width="4" style="4" customWidth="1"/>
    <col min="9709" max="9954" width="11.625" style="4"/>
    <col min="9955" max="9955" width="23.25" style="4" customWidth="1"/>
    <col min="9956" max="9956" width="21.375" style="4" customWidth="1"/>
    <col min="9957" max="9957" width="12.625" style="4" customWidth="1"/>
    <col min="9958" max="9958" width="14.75" style="4" customWidth="1"/>
    <col min="9959" max="9959" width="16.25" style="4" customWidth="1"/>
    <col min="9960" max="9960" width="30.875" style="4" customWidth="1"/>
    <col min="9961" max="9964" width="4" style="4" customWidth="1"/>
    <col min="9965" max="10210" width="11.625" style="4"/>
    <col min="10211" max="10211" width="23.25" style="4" customWidth="1"/>
    <col min="10212" max="10212" width="21.375" style="4" customWidth="1"/>
    <col min="10213" max="10213" width="12.625" style="4" customWidth="1"/>
    <col min="10214" max="10214" width="14.75" style="4" customWidth="1"/>
    <col min="10215" max="10215" width="16.25" style="4" customWidth="1"/>
    <col min="10216" max="10216" width="30.875" style="4" customWidth="1"/>
    <col min="10217" max="10220" width="4" style="4" customWidth="1"/>
    <col min="10221" max="10466" width="11.625" style="4"/>
    <col min="10467" max="10467" width="23.25" style="4" customWidth="1"/>
    <col min="10468" max="10468" width="21.375" style="4" customWidth="1"/>
    <col min="10469" max="10469" width="12.625" style="4" customWidth="1"/>
    <col min="10470" max="10470" width="14.75" style="4" customWidth="1"/>
    <col min="10471" max="10471" width="16.25" style="4" customWidth="1"/>
    <col min="10472" max="10472" width="30.875" style="4" customWidth="1"/>
    <col min="10473" max="10476" width="4" style="4" customWidth="1"/>
    <col min="10477" max="10571" width="11.625" style="4"/>
    <col min="10572" max="10572" width="11.375" style="4"/>
    <col min="10573" max="10722" width="11.625" style="4"/>
    <col min="10723" max="10723" width="23.25" style="4" customWidth="1"/>
    <col min="10724" max="10724" width="21.375" style="4" customWidth="1"/>
    <col min="10725" max="10725" width="12.625" style="4" customWidth="1"/>
    <col min="10726" max="10726" width="14.75" style="4" customWidth="1"/>
    <col min="10727" max="10727" width="16.25" style="4" customWidth="1"/>
    <col min="10728" max="10728" width="30.875" style="4" customWidth="1"/>
    <col min="10729" max="10732" width="4" style="4" customWidth="1"/>
    <col min="10733" max="10978" width="11.625" style="4"/>
    <col min="10979" max="10979" width="23.25" style="4" customWidth="1"/>
    <col min="10980" max="10980" width="21.375" style="4" customWidth="1"/>
    <col min="10981" max="10981" width="12.625" style="4" customWidth="1"/>
    <col min="10982" max="10982" width="14.75" style="4" customWidth="1"/>
    <col min="10983" max="10983" width="16.25" style="4" customWidth="1"/>
    <col min="10984" max="10984" width="30.875" style="4" customWidth="1"/>
    <col min="10985" max="10988" width="4" style="4" customWidth="1"/>
    <col min="10989" max="11234" width="11.625" style="4"/>
    <col min="11235" max="11235" width="23.25" style="4" customWidth="1"/>
    <col min="11236" max="11236" width="21.375" style="4" customWidth="1"/>
    <col min="11237" max="11237" width="12.625" style="4" customWidth="1"/>
    <col min="11238" max="11238" width="14.75" style="4" customWidth="1"/>
    <col min="11239" max="11239" width="16.25" style="4" customWidth="1"/>
    <col min="11240" max="11240" width="30.875" style="4" customWidth="1"/>
    <col min="11241" max="11244" width="4" style="4" customWidth="1"/>
    <col min="11245" max="11490" width="11.625" style="4"/>
    <col min="11491" max="11491" width="23.25" style="4" customWidth="1"/>
    <col min="11492" max="11492" width="21.375" style="4" customWidth="1"/>
    <col min="11493" max="11493" width="12.625" style="4" customWidth="1"/>
    <col min="11494" max="11494" width="14.75" style="4" customWidth="1"/>
    <col min="11495" max="11495" width="16.25" style="4" customWidth="1"/>
    <col min="11496" max="11496" width="30.875" style="4" customWidth="1"/>
    <col min="11497" max="11500" width="4" style="4" customWidth="1"/>
    <col min="11501" max="11746" width="11.625" style="4"/>
    <col min="11747" max="11747" width="23.25" style="4" customWidth="1"/>
    <col min="11748" max="11748" width="21.375" style="4" customWidth="1"/>
    <col min="11749" max="11749" width="12.625" style="4" customWidth="1"/>
    <col min="11750" max="11750" width="14.75" style="4" customWidth="1"/>
    <col min="11751" max="11751" width="16.25" style="4" customWidth="1"/>
    <col min="11752" max="11752" width="30.875" style="4" customWidth="1"/>
    <col min="11753" max="11756" width="4" style="4" customWidth="1"/>
    <col min="11757" max="12002" width="11.625" style="4"/>
    <col min="12003" max="12003" width="23.25" style="4" customWidth="1"/>
    <col min="12004" max="12004" width="21.375" style="4" customWidth="1"/>
    <col min="12005" max="12005" width="12.625" style="4" customWidth="1"/>
    <col min="12006" max="12006" width="14.75" style="4" customWidth="1"/>
    <col min="12007" max="12007" width="16.25" style="4" customWidth="1"/>
    <col min="12008" max="12008" width="30.875" style="4" customWidth="1"/>
    <col min="12009" max="12012" width="4" style="4" customWidth="1"/>
    <col min="12013" max="12258" width="11.625" style="4"/>
    <col min="12259" max="12259" width="23.25" style="4" customWidth="1"/>
    <col min="12260" max="12260" width="21.375" style="4" customWidth="1"/>
    <col min="12261" max="12261" width="12.625" style="4" customWidth="1"/>
    <col min="12262" max="12262" width="14.75" style="4" customWidth="1"/>
    <col min="12263" max="12263" width="16.25" style="4" customWidth="1"/>
    <col min="12264" max="12264" width="30.875" style="4" customWidth="1"/>
    <col min="12265" max="12268" width="4" style="4" customWidth="1"/>
    <col min="12269" max="12514" width="11.625" style="4"/>
    <col min="12515" max="12515" width="23.25" style="4" customWidth="1"/>
    <col min="12516" max="12516" width="21.375" style="4" customWidth="1"/>
    <col min="12517" max="12517" width="12.625" style="4" customWidth="1"/>
    <col min="12518" max="12518" width="14.75" style="4" customWidth="1"/>
    <col min="12519" max="12519" width="16.25" style="4" customWidth="1"/>
    <col min="12520" max="12520" width="30.875" style="4" customWidth="1"/>
    <col min="12521" max="12524" width="4" style="4" customWidth="1"/>
    <col min="12525" max="12770" width="11.625" style="4"/>
    <col min="12771" max="12771" width="23.25" style="4" customWidth="1"/>
    <col min="12772" max="12772" width="21.375" style="4" customWidth="1"/>
    <col min="12773" max="12773" width="12.625" style="4" customWidth="1"/>
    <col min="12774" max="12774" width="14.75" style="4" customWidth="1"/>
    <col min="12775" max="12775" width="16.25" style="4" customWidth="1"/>
    <col min="12776" max="12776" width="30.875" style="4" customWidth="1"/>
    <col min="12777" max="12780" width="4" style="4" customWidth="1"/>
    <col min="12781" max="13026" width="11.625" style="4"/>
    <col min="13027" max="13027" width="23.25" style="4" customWidth="1"/>
    <col min="13028" max="13028" width="21.375" style="4" customWidth="1"/>
    <col min="13029" max="13029" width="12.625" style="4" customWidth="1"/>
    <col min="13030" max="13030" width="14.75" style="4" customWidth="1"/>
    <col min="13031" max="13031" width="16.25" style="4" customWidth="1"/>
    <col min="13032" max="13032" width="30.875" style="4" customWidth="1"/>
    <col min="13033" max="13036" width="4" style="4" customWidth="1"/>
    <col min="13037" max="13282" width="11.625" style="4"/>
    <col min="13283" max="13283" width="23.25" style="4" customWidth="1"/>
    <col min="13284" max="13284" width="21.375" style="4" customWidth="1"/>
    <col min="13285" max="13285" width="12.625" style="4" customWidth="1"/>
    <col min="13286" max="13286" width="14.75" style="4" customWidth="1"/>
    <col min="13287" max="13287" width="16.25" style="4" customWidth="1"/>
    <col min="13288" max="13288" width="30.875" style="4" customWidth="1"/>
    <col min="13289" max="13292" width="4" style="4" customWidth="1"/>
    <col min="13293" max="13538" width="11.625" style="4"/>
    <col min="13539" max="13539" width="23.25" style="4" customWidth="1"/>
    <col min="13540" max="13540" width="21.375" style="4" customWidth="1"/>
    <col min="13541" max="13541" width="12.625" style="4" customWidth="1"/>
    <col min="13542" max="13542" width="14.75" style="4" customWidth="1"/>
    <col min="13543" max="13543" width="16.25" style="4" customWidth="1"/>
    <col min="13544" max="13544" width="30.875" style="4" customWidth="1"/>
    <col min="13545" max="13548" width="4" style="4" customWidth="1"/>
    <col min="13549" max="13794" width="11.625" style="4"/>
    <col min="13795" max="13795" width="23.25" style="4" customWidth="1"/>
    <col min="13796" max="13796" width="21.375" style="4" customWidth="1"/>
    <col min="13797" max="13797" width="12.625" style="4" customWidth="1"/>
    <col min="13798" max="13798" width="14.75" style="4" customWidth="1"/>
    <col min="13799" max="13799" width="16.25" style="4" customWidth="1"/>
    <col min="13800" max="13800" width="30.875" style="4" customWidth="1"/>
    <col min="13801" max="13804" width="4" style="4" customWidth="1"/>
    <col min="13805" max="14050" width="11.625" style="4"/>
    <col min="14051" max="14051" width="23.25" style="4" customWidth="1"/>
    <col min="14052" max="14052" width="21.375" style="4" customWidth="1"/>
    <col min="14053" max="14053" width="12.625" style="4" customWidth="1"/>
    <col min="14054" max="14054" width="14.75" style="4" customWidth="1"/>
    <col min="14055" max="14055" width="16.25" style="4" customWidth="1"/>
    <col min="14056" max="14056" width="30.875" style="4" customWidth="1"/>
    <col min="14057" max="14060" width="4" style="4" customWidth="1"/>
    <col min="14061" max="14306" width="11.625" style="4"/>
    <col min="14307" max="14307" width="23.25" style="4" customWidth="1"/>
    <col min="14308" max="14308" width="21.375" style="4" customWidth="1"/>
    <col min="14309" max="14309" width="12.625" style="4" customWidth="1"/>
    <col min="14310" max="14310" width="14.75" style="4" customWidth="1"/>
    <col min="14311" max="14311" width="16.25" style="4" customWidth="1"/>
    <col min="14312" max="14312" width="30.875" style="4" customWidth="1"/>
    <col min="14313" max="14316" width="4" style="4" customWidth="1"/>
    <col min="14317" max="14562" width="11.625" style="4"/>
    <col min="14563" max="14563" width="23.25" style="4" customWidth="1"/>
    <col min="14564" max="14564" width="21.375" style="4" customWidth="1"/>
    <col min="14565" max="14565" width="12.625" style="4" customWidth="1"/>
    <col min="14566" max="14566" width="14.75" style="4" customWidth="1"/>
    <col min="14567" max="14567" width="16.25" style="4" customWidth="1"/>
    <col min="14568" max="14568" width="30.875" style="4" customWidth="1"/>
    <col min="14569" max="14572" width="4" style="4" customWidth="1"/>
    <col min="14573" max="14818" width="11.625" style="4"/>
    <col min="14819" max="14819" width="23.25" style="4" customWidth="1"/>
    <col min="14820" max="14820" width="21.375" style="4" customWidth="1"/>
    <col min="14821" max="14821" width="12.625" style="4" customWidth="1"/>
    <col min="14822" max="14822" width="14.75" style="4" customWidth="1"/>
    <col min="14823" max="14823" width="16.25" style="4" customWidth="1"/>
    <col min="14824" max="14824" width="30.875" style="4" customWidth="1"/>
    <col min="14825" max="14828" width="4" style="4" customWidth="1"/>
    <col min="14829" max="15074" width="11.625" style="4"/>
    <col min="15075" max="15075" width="23.25" style="4" customWidth="1"/>
    <col min="15076" max="15076" width="21.375" style="4" customWidth="1"/>
    <col min="15077" max="15077" width="12.625" style="4" customWidth="1"/>
    <col min="15078" max="15078" width="14.75" style="4" customWidth="1"/>
    <col min="15079" max="15079" width="16.25" style="4" customWidth="1"/>
    <col min="15080" max="15080" width="30.875" style="4" customWidth="1"/>
    <col min="15081" max="15084" width="4" style="4" customWidth="1"/>
    <col min="15085" max="15330" width="11.625" style="4"/>
    <col min="15331" max="15331" width="23.25" style="4" customWidth="1"/>
    <col min="15332" max="15332" width="21.375" style="4" customWidth="1"/>
    <col min="15333" max="15333" width="12.625" style="4" customWidth="1"/>
    <col min="15334" max="15334" width="14.75" style="4" customWidth="1"/>
    <col min="15335" max="15335" width="16.25" style="4" customWidth="1"/>
    <col min="15336" max="15336" width="30.875" style="4" customWidth="1"/>
    <col min="15337" max="15340" width="4" style="4" customWidth="1"/>
    <col min="15341" max="15586" width="11.625" style="4"/>
    <col min="15587" max="15587" width="23.25" style="4" customWidth="1"/>
    <col min="15588" max="15588" width="21.375" style="4" customWidth="1"/>
    <col min="15589" max="15589" width="12.625" style="4" customWidth="1"/>
    <col min="15590" max="15590" width="14.75" style="4" customWidth="1"/>
    <col min="15591" max="15591" width="16.25" style="4" customWidth="1"/>
    <col min="15592" max="15592" width="30.875" style="4" customWidth="1"/>
    <col min="15593" max="15596" width="4" style="4" customWidth="1"/>
    <col min="15597" max="15842" width="11.625" style="4"/>
    <col min="15843" max="15843" width="23.25" style="4" customWidth="1"/>
    <col min="15844" max="15844" width="21.375" style="4" customWidth="1"/>
    <col min="15845" max="15845" width="12.625" style="4" customWidth="1"/>
    <col min="15846" max="15846" width="14.75" style="4" customWidth="1"/>
    <col min="15847" max="15847" width="16.25" style="4" customWidth="1"/>
    <col min="15848" max="15848" width="30.875" style="4" customWidth="1"/>
    <col min="15849" max="15852" width="4" style="4" customWidth="1"/>
    <col min="15853" max="16098" width="11.625" style="4"/>
    <col min="16099" max="16099" width="23.25" style="4" customWidth="1"/>
    <col min="16100" max="16100" width="21.375" style="4" customWidth="1"/>
    <col min="16101" max="16101" width="12.625" style="4" customWidth="1"/>
    <col min="16102" max="16102" width="14.75" style="4" customWidth="1"/>
    <col min="16103" max="16103" width="16.25" style="4" customWidth="1"/>
    <col min="16104" max="16104" width="30.875" style="4" customWidth="1"/>
    <col min="16105" max="16108" width="4" style="4" customWidth="1"/>
    <col min="16109" max="16384" width="11.625" style="4"/>
  </cols>
  <sheetData>
    <row r="1" spans="1:23" ht="24.75" customHeight="1" thickBot="1">
      <c r="A1" s="375" t="s">
        <v>258</v>
      </c>
      <c r="B1" s="376"/>
      <c r="C1" s="376"/>
      <c r="D1" s="376"/>
      <c r="E1" s="376"/>
      <c r="F1" s="376"/>
    </row>
    <row r="2" spans="1:23" ht="22.5" customHeight="1" thickBot="1">
      <c r="A2" s="386" t="s">
        <v>170</v>
      </c>
      <c r="B2" s="387"/>
      <c r="C2" s="10"/>
      <c r="D2" s="9"/>
      <c r="E2" s="9"/>
      <c r="F2" s="13"/>
      <c r="G2" s="213" t="s">
        <v>74</v>
      </c>
      <c r="H2" s="379">
        <v>2020</v>
      </c>
      <c r="I2" s="379"/>
      <c r="J2" s="380"/>
      <c r="K2" s="381" t="s">
        <v>60</v>
      </c>
      <c r="L2" s="382"/>
      <c r="M2" s="382"/>
      <c r="N2" s="382"/>
      <c r="O2" s="382"/>
      <c r="P2" s="382"/>
      <c r="Q2" s="382"/>
      <c r="R2" s="382"/>
      <c r="S2" s="382"/>
      <c r="T2" s="382"/>
      <c r="U2" s="382"/>
      <c r="V2" s="382"/>
      <c r="W2" s="383"/>
    </row>
    <row r="3" spans="1:23" ht="39.75" customHeight="1" thickTop="1">
      <c r="A3" s="119" t="s">
        <v>50</v>
      </c>
      <c r="B3" s="388" t="s">
        <v>70</v>
      </c>
      <c r="C3" s="389"/>
      <c r="D3" s="121" t="s">
        <v>20</v>
      </c>
      <c r="E3" s="125" t="s">
        <v>29</v>
      </c>
      <c r="F3" s="120" t="s">
        <v>138</v>
      </c>
      <c r="G3" s="214">
        <v>16</v>
      </c>
      <c r="H3" s="209">
        <v>1</v>
      </c>
      <c r="I3" s="209">
        <v>9</v>
      </c>
      <c r="J3" s="208">
        <v>6</v>
      </c>
      <c r="K3" s="208">
        <v>8</v>
      </c>
      <c r="L3" s="209">
        <v>15</v>
      </c>
      <c r="M3" s="208">
        <v>14</v>
      </c>
      <c r="N3" s="209">
        <v>7</v>
      </c>
      <c r="O3" s="208">
        <v>4</v>
      </c>
      <c r="P3" s="209">
        <v>13</v>
      </c>
      <c r="Q3" s="208">
        <v>16</v>
      </c>
      <c r="R3" s="209">
        <v>5</v>
      </c>
      <c r="S3" s="208">
        <v>2</v>
      </c>
      <c r="T3" s="209">
        <v>3</v>
      </c>
      <c r="U3" s="208">
        <v>12</v>
      </c>
      <c r="V3" s="209">
        <v>11</v>
      </c>
      <c r="W3" s="208">
        <v>10</v>
      </c>
    </row>
    <row r="4" spans="1:23" ht="38.1" customHeight="1">
      <c r="A4" s="188" t="s">
        <v>81</v>
      </c>
      <c r="B4" s="390" t="s">
        <v>129</v>
      </c>
      <c r="C4" s="390"/>
      <c r="D4" s="249">
        <v>16</v>
      </c>
      <c r="E4" s="250">
        <f>D4/16*100</f>
        <v>100</v>
      </c>
      <c r="F4" s="295" t="s">
        <v>80</v>
      </c>
      <c r="G4" s="188" t="s">
        <v>81</v>
      </c>
      <c r="H4" s="225" t="s">
        <v>1</v>
      </c>
      <c r="I4" s="225" t="s">
        <v>2</v>
      </c>
      <c r="J4" s="224" t="s">
        <v>3</v>
      </c>
      <c r="K4" s="225" t="s">
        <v>174</v>
      </c>
      <c r="L4" s="225" t="s">
        <v>178</v>
      </c>
      <c r="M4" s="225" t="s">
        <v>179</v>
      </c>
      <c r="N4" s="225" t="s">
        <v>4</v>
      </c>
      <c r="O4" s="225" t="s">
        <v>5</v>
      </c>
      <c r="P4" s="225" t="s">
        <v>6</v>
      </c>
      <c r="Q4" s="225" t="s">
        <v>7</v>
      </c>
      <c r="R4" s="225" t="s">
        <v>8</v>
      </c>
      <c r="S4" s="225" t="s">
        <v>9</v>
      </c>
      <c r="T4" s="225" t="s">
        <v>10</v>
      </c>
      <c r="U4" s="225" t="s">
        <v>11</v>
      </c>
      <c r="V4" s="225" t="s">
        <v>12</v>
      </c>
      <c r="W4" s="225" t="s">
        <v>13</v>
      </c>
    </row>
    <row r="5" spans="1:23" ht="38.1" customHeight="1">
      <c r="A5" s="188" t="s">
        <v>82</v>
      </c>
      <c r="B5" s="391" t="s">
        <v>94</v>
      </c>
      <c r="C5" s="391"/>
      <c r="D5" s="245">
        <v>16</v>
      </c>
      <c r="E5" s="246">
        <f t="shared" ref="E5:E15" si="0">D5/16*100</f>
        <v>100</v>
      </c>
      <c r="F5" s="296" t="s">
        <v>80</v>
      </c>
      <c r="G5" s="188" t="s">
        <v>82</v>
      </c>
      <c r="H5" s="225" t="s">
        <v>1</v>
      </c>
      <c r="I5" s="225" t="s">
        <v>2</v>
      </c>
      <c r="J5" s="224" t="s">
        <v>3</v>
      </c>
      <c r="K5" s="225" t="s">
        <v>174</v>
      </c>
      <c r="L5" s="225" t="s">
        <v>178</v>
      </c>
      <c r="M5" s="225" t="s">
        <v>179</v>
      </c>
      <c r="N5" s="225" t="s">
        <v>4</v>
      </c>
      <c r="O5" s="225" t="s">
        <v>5</v>
      </c>
      <c r="P5" s="225" t="s">
        <v>6</v>
      </c>
      <c r="Q5" s="225" t="s">
        <v>7</v>
      </c>
      <c r="R5" s="225" t="s">
        <v>8</v>
      </c>
      <c r="S5" s="225" t="s">
        <v>9</v>
      </c>
      <c r="T5" s="225" t="s">
        <v>10</v>
      </c>
      <c r="U5" s="225" t="s">
        <v>11</v>
      </c>
      <c r="V5" s="225" t="s">
        <v>12</v>
      </c>
      <c r="W5" s="225" t="s">
        <v>13</v>
      </c>
    </row>
    <row r="6" spans="1:23" ht="38.1" customHeight="1">
      <c r="A6" s="188" t="s">
        <v>83</v>
      </c>
      <c r="B6" s="392" t="s">
        <v>201</v>
      </c>
      <c r="C6" s="391"/>
      <c r="D6" s="245">
        <v>14</v>
      </c>
      <c r="E6" s="246">
        <f t="shared" si="0"/>
        <v>87.5</v>
      </c>
      <c r="F6" s="296" t="s">
        <v>238</v>
      </c>
      <c r="G6" s="188" t="s">
        <v>83</v>
      </c>
      <c r="H6" s="225" t="s">
        <v>1</v>
      </c>
      <c r="I6" s="225" t="s">
        <v>2</v>
      </c>
      <c r="J6" s="224"/>
      <c r="K6" s="225" t="s">
        <v>174</v>
      </c>
      <c r="L6" s="225" t="s">
        <v>178</v>
      </c>
      <c r="M6" s="225" t="s">
        <v>179</v>
      </c>
      <c r="N6" s="225" t="s">
        <v>4</v>
      </c>
      <c r="O6" s="225" t="s">
        <v>5</v>
      </c>
      <c r="P6" s="225"/>
      <c r="Q6" s="225" t="s">
        <v>7</v>
      </c>
      <c r="R6" s="225" t="s">
        <v>8</v>
      </c>
      <c r="S6" s="225" t="s">
        <v>9</v>
      </c>
      <c r="T6" s="225" t="s">
        <v>10</v>
      </c>
      <c r="U6" s="225" t="s">
        <v>11</v>
      </c>
      <c r="V6" s="225" t="s">
        <v>12</v>
      </c>
      <c r="W6" s="225" t="s">
        <v>13</v>
      </c>
    </row>
    <row r="7" spans="1:23" ht="38.1" customHeight="1">
      <c r="A7" s="188" t="s">
        <v>84</v>
      </c>
      <c r="B7" s="391" t="s">
        <v>151</v>
      </c>
      <c r="C7" s="391"/>
      <c r="D7" s="245">
        <v>13</v>
      </c>
      <c r="E7" s="246">
        <f t="shared" si="0"/>
        <v>81.25</v>
      </c>
      <c r="F7" s="296" t="s">
        <v>239</v>
      </c>
      <c r="G7" s="188" t="s">
        <v>84</v>
      </c>
      <c r="H7" s="225" t="s">
        <v>1</v>
      </c>
      <c r="I7" s="225" t="s">
        <v>2</v>
      </c>
      <c r="J7" s="224"/>
      <c r="K7" s="225" t="s">
        <v>174</v>
      </c>
      <c r="L7" s="225" t="s">
        <v>178</v>
      </c>
      <c r="M7" s="225" t="s">
        <v>179</v>
      </c>
      <c r="N7" s="225" t="s">
        <v>4</v>
      </c>
      <c r="O7" s="225" t="s">
        <v>5</v>
      </c>
      <c r="P7" s="225"/>
      <c r="Q7" s="225" t="s">
        <v>7</v>
      </c>
      <c r="R7" s="225" t="s">
        <v>8</v>
      </c>
      <c r="S7" s="225" t="s">
        <v>9</v>
      </c>
      <c r="T7" s="225" t="s">
        <v>10</v>
      </c>
      <c r="U7" s="152"/>
      <c r="V7" s="225" t="s">
        <v>12</v>
      </c>
      <c r="W7" s="225" t="s">
        <v>13</v>
      </c>
    </row>
    <row r="8" spans="1:23" ht="38.1" customHeight="1">
      <c r="A8" s="188" t="s">
        <v>85</v>
      </c>
      <c r="B8" s="391" t="s">
        <v>95</v>
      </c>
      <c r="C8" s="391"/>
      <c r="D8" s="245">
        <v>15</v>
      </c>
      <c r="E8" s="246">
        <f t="shared" si="0"/>
        <v>93.75</v>
      </c>
      <c r="F8" s="293" t="s">
        <v>188</v>
      </c>
      <c r="G8" s="188" t="s">
        <v>85</v>
      </c>
      <c r="H8" s="225" t="s">
        <v>1</v>
      </c>
      <c r="I8" s="225" t="s">
        <v>2</v>
      </c>
      <c r="J8" s="224" t="s">
        <v>3</v>
      </c>
      <c r="K8" s="225" t="s">
        <v>174</v>
      </c>
      <c r="L8" s="225" t="s">
        <v>178</v>
      </c>
      <c r="M8" s="236" t="s">
        <v>179</v>
      </c>
      <c r="N8" s="225" t="s">
        <v>4</v>
      </c>
      <c r="O8" s="225" t="s">
        <v>5</v>
      </c>
      <c r="P8" s="225" t="s">
        <v>6</v>
      </c>
      <c r="Q8" s="152"/>
      <c r="R8" s="225" t="s">
        <v>8</v>
      </c>
      <c r="S8" s="225" t="s">
        <v>9</v>
      </c>
      <c r="T8" s="225" t="s">
        <v>10</v>
      </c>
      <c r="U8" s="225" t="s">
        <v>11</v>
      </c>
      <c r="V8" s="225" t="s">
        <v>12</v>
      </c>
      <c r="W8" s="225" t="s">
        <v>13</v>
      </c>
    </row>
    <row r="9" spans="1:23" ht="38.1" customHeight="1">
      <c r="A9" s="188" t="s">
        <v>86</v>
      </c>
      <c r="B9" s="391" t="s">
        <v>96</v>
      </c>
      <c r="C9" s="391"/>
      <c r="D9" s="245">
        <v>16</v>
      </c>
      <c r="E9" s="246">
        <f t="shared" si="0"/>
        <v>100</v>
      </c>
      <c r="F9" s="293" t="s">
        <v>189</v>
      </c>
      <c r="G9" s="188" t="s">
        <v>86</v>
      </c>
      <c r="H9" s="225" t="s">
        <v>1</v>
      </c>
      <c r="I9" s="225" t="s">
        <v>2</v>
      </c>
      <c r="J9" s="224" t="s">
        <v>3</v>
      </c>
      <c r="K9" s="225" t="s">
        <v>174</v>
      </c>
      <c r="L9" s="225" t="s">
        <v>178</v>
      </c>
      <c r="M9" s="236" t="s">
        <v>179</v>
      </c>
      <c r="N9" s="225" t="s">
        <v>4</v>
      </c>
      <c r="O9" s="225" t="s">
        <v>5</v>
      </c>
      <c r="P9" s="225" t="s">
        <v>6</v>
      </c>
      <c r="Q9" s="225" t="s">
        <v>7</v>
      </c>
      <c r="R9" s="225" t="s">
        <v>8</v>
      </c>
      <c r="S9" s="225" t="s">
        <v>9</v>
      </c>
      <c r="T9" s="225" t="s">
        <v>10</v>
      </c>
      <c r="U9" s="225" t="s">
        <v>11</v>
      </c>
      <c r="V9" s="225" t="s">
        <v>12</v>
      </c>
      <c r="W9" s="225" t="s">
        <v>13</v>
      </c>
    </row>
    <row r="10" spans="1:23" ht="38.1" customHeight="1">
      <c r="A10" s="188" t="s">
        <v>87</v>
      </c>
      <c r="B10" s="391" t="s">
        <v>97</v>
      </c>
      <c r="C10" s="391"/>
      <c r="D10" s="245">
        <v>16</v>
      </c>
      <c r="E10" s="246">
        <f t="shared" si="0"/>
        <v>100</v>
      </c>
      <c r="F10" s="293" t="s">
        <v>189</v>
      </c>
      <c r="G10" s="188" t="s">
        <v>87</v>
      </c>
      <c r="H10" s="225" t="s">
        <v>1</v>
      </c>
      <c r="I10" s="225" t="s">
        <v>2</v>
      </c>
      <c r="J10" s="224" t="s">
        <v>3</v>
      </c>
      <c r="K10" s="225" t="s">
        <v>174</v>
      </c>
      <c r="L10" s="225" t="s">
        <v>178</v>
      </c>
      <c r="M10" s="236" t="s">
        <v>179</v>
      </c>
      <c r="N10" s="225" t="s">
        <v>4</v>
      </c>
      <c r="O10" s="225" t="s">
        <v>5</v>
      </c>
      <c r="P10" s="225" t="s">
        <v>6</v>
      </c>
      <c r="Q10" s="225" t="s">
        <v>7</v>
      </c>
      <c r="R10" s="225" t="s">
        <v>8</v>
      </c>
      <c r="S10" s="225" t="s">
        <v>9</v>
      </c>
      <c r="T10" s="225" t="s">
        <v>10</v>
      </c>
      <c r="U10" s="225" t="s">
        <v>11</v>
      </c>
      <c r="V10" s="225" t="s">
        <v>12</v>
      </c>
      <c r="W10" s="225" t="s">
        <v>13</v>
      </c>
    </row>
    <row r="11" spans="1:23" ht="38.1" customHeight="1">
      <c r="A11" s="188" t="s">
        <v>88</v>
      </c>
      <c r="B11" s="391" t="s">
        <v>98</v>
      </c>
      <c r="C11" s="391"/>
      <c r="D11" s="245">
        <v>13</v>
      </c>
      <c r="E11" s="246">
        <f t="shared" si="0"/>
        <v>81.25</v>
      </c>
      <c r="F11" s="293" t="s">
        <v>240</v>
      </c>
      <c r="G11" s="188" t="s">
        <v>88</v>
      </c>
      <c r="H11" s="225" t="s">
        <v>1</v>
      </c>
      <c r="I11" s="225" t="s">
        <v>2</v>
      </c>
      <c r="J11" s="224" t="s">
        <v>3</v>
      </c>
      <c r="K11" s="225" t="s">
        <v>174</v>
      </c>
      <c r="L11" s="225" t="s">
        <v>178</v>
      </c>
      <c r="M11" s="152"/>
      <c r="N11" s="225" t="s">
        <v>4</v>
      </c>
      <c r="O11" s="225" t="s">
        <v>5</v>
      </c>
      <c r="P11" s="225"/>
      <c r="Q11" s="225" t="s">
        <v>7</v>
      </c>
      <c r="R11" s="225" t="s">
        <v>8</v>
      </c>
      <c r="S11" s="225" t="s">
        <v>9</v>
      </c>
      <c r="T11" s="225" t="s">
        <v>10</v>
      </c>
      <c r="U11" s="225" t="s">
        <v>11</v>
      </c>
      <c r="V11" s="225" t="s">
        <v>12</v>
      </c>
      <c r="W11" s="152"/>
    </row>
    <row r="12" spans="1:23" ht="38.1" customHeight="1">
      <c r="A12" s="188" t="s">
        <v>89</v>
      </c>
      <c r="B12" s="391" t="s">
        <v>99</v>
      </c>
      <c r="C12" s="391"/>
      <c r="D12" s="245">
        <v>16</v>
      </c>
      <c r="E12" s="246">
        <f t="shared" si="0"/>
        <v>100</v>
      </c>
      <c r="F12" s="293" t="s">
        <v>80</v>
      </c>
      <c r="G12" s="188" t="s">
        <v>89</v>
      </c>
      <c r="H12" s="225" t="s">
        <v>1</v>
      </c>
      <c r="I12" s="225" t="s">
        <v>2</v>
      </c>
      <c r="J12" s="224" t="s">
        <v>3</v>
      </c>
      <c r="K12" s="225" t="s">
        <v>174</v>
      </c>
      <c r="L12" s="225" t="s">
        <v>178</v>
      </c>
      <c r="M12" s="225" t="s">
        <v>179</v>
      </c>
      <c r="N12" s="225" t="s">
        <v>4</v>
      </c>
      <c r="O12" s="225" t="s">
        <v>5</v>
      </c>
      <c r="P12" s="225" t="s">
        <v>6</v>
      </c>
      <c r="Q12" s="225" t="s">
        <v>7</v>
      </c>
      <c r="R12" s="225" t="s">
        <v>8</v>
      </c>
      <c r="S12" s="225" t="s">
        <v>9</v>
      </c>
      <c r="T12" s="225" t="s">
        <v>10</v>
      </c>
      <c r="U12" s="225" t="s">
        <v>11</v>
      </c>
      <c r="V12" s="225" t="s">
        <v>12</v>
      </c>
      <c r="W12" s="225" t="s">
        <v>13</v>
      </c>
    </row>
    <row r="13" spans="1:23" ht="38.1" customHeight="1">
      <c r="A13" s="188" t="s">
        <v>90</v>
      </c>
      <c r="B13" s="393" t="s">
        <v>100</v>
      </c>
      <c r="C13" s="393"/>
      <c r="D13" s="245">
        <v>16</v>
      </c>
      <c r="E13" s="246">
        <f t="shared" si="0"/>
        <v>100</v>
      </c>
      <c r="F13" s="293" t="s">
        <v>80</v>
      </c>
      <c r="G13" s="188" t="s">
        <v>90</v>
      </c>
      <c r="H13" s="225" t="s">
        <v>1</v>
      </c>
      <c r="I13" s="225" t="s">
        <v>2</v>
      </c>
      <c r="J13" s="224" t="s">
        <v>3</v>
      </c>
      <c r="K13" s="225" t="s">
        <v>174</v>
      </c>
      <c r="L13" s="225" t="s">
        <v>178</v>
      </c>
      <c r="M13" s="225" t="s">
        <v>179</v>
      </c>
      <c r="N13" s="225" t="s">
        <v>4</v>
      </c>
      <c r="O13" s="225" t="s">
        <v>5</v>
      </c>
      <c r="P13" s="225" t="s">
        <v>6</v>
      </c>
      <c r="Q13" s="225" t="s">
        <v>7</v>
      </c>
      <c r="R13" s="225" t="s">
        <v>8</v>
      </c>
      <c r="S13" s="225" t="s">
        <v>9</v>
      </c>
      <c r="T13" s="225" t="s">
        <v>10</v>
      </c>
      <c r="U13" s="225" t="s">
        <v>11</v>
      </c>
      <c r="V13" s="225" t="s">
        <v>12</v>
      </c>
      <c r="W13" s="225" t="s">
        <v>13</v>
      </c>
    </row>
    <row r="14" spans="1:23" ht="38.1" customHeight="1">
      <c r="A14" s="188" t="s">
        <v>91</v>
      </c>
      <c r="B14" s="391" t="s">
        <v>101</v>
      </c>
      <c r="C14" s="391"/>
      <c r="D14" s="245">
        <v>11</v>
      </c>
      <c r="E14" s="246">
        <f t="shared" si="0"/>
        <v>68.75</v>
      </c>
      <c r="F14" s="296" t="s">
        <v>241</v>
      </c>
      <c r="G14" s="188" t="s">
        <v>91</v>
      </c>
      <c r="H14" s="225"/>
      <c r="I14" s="225" t="s">
        <v>2</v>
      </c>
      <c r="J14" s="224" t="s">
        <v>3</v>
      </c>
      <c r="K14" s="225" t="s">
        <v>174</v>
      </c>
      <c r="L14" s="152"/>
      <c r="M14" s="152"/>
      <c r="N14" s="225" t="s">
        <v>4</v>
      </c>
      <c r="O14" s="225" t="s">
        <v>5</v>
      </c>
      <c r="P14" s="225"/>
      <c r="Q14" s="225" t="s">
        <v>7</v>
      </c>
      <c r="R14" s="225" t="s">
        <v>8</v>
      </c>
      <c r="S14" s="225" t="s">
        <v>9</v>
      </c>
      <c r="T14" s="225" t="s">
        <v>10</v>
      </c>
      <c r="U14" s="225" t="s">
        <v>11</v>
      </c>
      <c r="V14" s="152"/>
      <c r="W14" s="225" t="s">
        <v>13</v>
      </c>
    </row>
    <row r="15" spans="1:23" ht="38.1" customHeight="1" thickBot="1">
      <c r="A15" s="189" t="s">
        <v>105</v>
      </c>
      <c r="B15" s="395" t="s">
        <v>102</v>
      </c>
      <c r="C15" s="395"/>
      <c r="D15" s="247">
        <v>13</v>
      </c>
      <c r="E15" s="248">
        <f t="shared" si="0"/>
        <v>81.25</v>
      </c>
      <c r="F15" s="294" t="s">
        <v>242</v>
      </c>
      <c r="G15" s="189" t="s">
        <v>105</v>
      </c>
      <c r="H15" s="226"/>
      <c r="I15" s="225" t="s">
        <v>2</v>
      </c>
      <c r="J15" s="224" t="s">
        <v>3</v>
      </c>
      <c r="K15" s="225" t="s">
        <v>174</v>
      </c>
      <c r="L15" s="152"/>
      <c r="M15" s="225" t="s">
        <v>179</v>
      </c>
      <c r="N15" s="225" t="s">
        <v>4</v>
      </c>
      <c r="O15" s="225" t="s">
        <v>5</v>
      </c>
      <c r="P15" s="225" t="s">
        <v>6</v>
      </c>
      <c r="Q15" s="225" t="s">
        <v>7</v>
      </c>
      <c r="R15" s="225" t="s">
        <v>8</v>
      </c>
      <c r="S15" s="225" t="s">
        <v>9</v>
      </c>
      <c r="T15" s="225" t="s">
        <v>10</v>
      </c>
      <c r="U15" s="225" t="s">
        <v>11</v>
      </c>
      <c r="V15" s="152"/>
      <c r="W15" s="225" t="s">
        <v>13</v>
      </c>
    </row>
    <row r="16" spans="1:23" ht="24" customHeight="1" thickTop="1">
      <c r="A16" s="396" t="s">
        <v>194</v>
      </c>
      <c r="B16" s="396"/>
      <c r="C16" s="396"/>
      <c r="D16" s="396"/>
      <c r="E16" s="190"/>
      <c r="F16" s="191" t="s">
        <v>185</v>
      </c>
      <c r="G16" s="190"/>
      <c r="H16" s="227"/>
      <c r="I16" s="228"/>
      <c r="J16" s="229"/>
      <c r="K16" s="228"/>
      <c r="L16" s="228"/>
      <c r="M16" s="228"/>
      <c r="N16" s="228"/>
      <c r="O16" s="228"/>
      <c r="P16" s="226"/>
      <c r="Q16" s="228"/>
      <c r="R16" s="228"/>
      <c r="S16" s="230"/>
      <c r="T16" s="231"/>
      <c r="U16" s="228"/>
      <c r="V16" s="228"/>
      <c r="W16" s="228"/>
    </row>
    <row r="17" spans="1:24" ht="18.75" customHeight="1">
      <c r="A17" s="350" t="s">
        <v>79</v>
      </c>
      <c r="B17" s="350"/>
      <c r="C17" s="350"/>
      <c r="D17" s="350"/>
      <c r="E17" s="350"/>
      <c r="F17" s="350"/>
      <c r="G17" s="350"/>
      <c r="H17" s="350"/>
      <c r="I17" s="232"/>
      <c r="J17" s="233"/>
      <c r="K17" s="232"/>
      <c r="L17" s="232"/>
      <c r="M17" s="232"/>
      <c r="N17" s="232"/>
      <c r="O17" s="232"/>
      <c r="P17" s="234"/>
      <c r="Q17" s="232"/>
      <c r="R17" s="232"/>
      <c r="S17" s="235"/>
      <c r="T17" s="232"/>
      <c r="U17" s="232"/>
      <c r="V17" s="232"/>
      <c r="W17" s="232"/>
    </row>
    <row r="18" spans="1:24" ht="21.75" customHeight="1">
      <c r="A18" s="325" t="s">
        <v>27</v>
      </c>
      <c r="B18" s="325"/>
      <c r="C18" s="325"/>
      <c r="D18" s="326">
        <v>22</v>
      </c>
      <c r="E18" s="326"/>
      <c r="F18" s="326"/>
      <c r="G18" s="53"/>
      <c r="H18" s="231"/>
      <c r="I18" s="232"/>
      <c r="J18" s="233"/>
      <c r="K18" s="232"/>
      <c r="L18" s="232"/>
      <c r="M18" s="232"/>
      <c r="N18" s="232"/>
      <c r="O18" s="232"/>
      <c r="P18" s="234"/>
      <c r="Q18" s="232"/>
      <c r="R18" s="232"/>
      <c r="S18" s="231"/>
      <c r="T18" s="232"/>
      <c r="U18" s="232"/>
      <c r="V18" s="232"/>
      <c r="W18" s="232"/>
    </row>
    <row r="19" spans="1:24" ht="28.5" customHeight="1">
      <c r="A19" s="375" t="s">
        <v>258</v>
      </c>
      <c r="B19" s="376"/>
      <c r="C19" s="376"/>
      <c r="D19" s="376"/>
      <c r="E19" s="376"/>
      <c r="F19" s="376"/>
      <c r="G19" s="192"/>
      <c r="H19" s="151">
        <v>1</v>
      </c>
      <c r="I19" s="151">
        <v>9</v>
      </c>
      <c r="J19" s="151">
        <v>6</v>
      </c>
      <c r="K19" s="151">
        <v>8</v>
      </c>
      <c r="L19" s="151">
        <v>15</v>
      </c>
      <c r="M19" s="151">
        <v>14</v>
      </c>
      <c r="N19" s="151">
        <v>7</v>
      </c>
      <c r="O19" s="151">
        <v>4</v>
      </c>
      <c r="P19" s="151">
        <v>13</v>
      </c>
      <c r="Q19" s="151">
        <v>16</v>
      </c>
      <c r="R19" s="151">
        <v>5</v>
      </c>
      <c r="S19" s="193">
        <v>2</v>
      </c>
      <c r="T19" s="151">
        <v>3</v>
      </c>
      <c r="U19" s="193">
        <v>12</v>
      </c>
      <c r="V19" s="151">
        <v>11</v>
      </c>
      <c r="W19" s="193">
        <v>10</v>
      </c>
    </row>
    <row r="20" spans="1:24" ht="21" customHeight="1" thickBot="1">
      <c r="A20" s="397" t="s">
        <v>182</v>
      </c>
      <c r="B20" s="398"/>
      <c r="C20" s="53"/>
      <c r="D20" s="53"/>
      <c r="E20" s="53"/>
      <c r="G20" s="192"/>
      <c r="H20" s="377" t="s">
        <v>1</v>
      </c>
      <c r="I20" s="377" t="s">
        <v>2</v>
      </c>
      <c r="J20" s="384" t="s">
        <v>3</v>
      </c>
      <c r="K20" s="377" t="s">
        <v>174</v>
      </c>
      <c r="L20" s="377" t="s">
        <v>178</v>
      </c>
      <c r="M20" s="377" t="s">
        <v>179</v>
      </c>
      <c r="N20" s="377" t="s">
        <v>4</v>
      </c>
      <c r="O20" s="377" t="s">
        <v>5</v>
      </c>
      <c r="P20" s="377" t="s">
        <v>6</v>
      </c>
      <c r="Q20" s="377" t="s">
        <v>7</v>
      </c>
      <c r="R20" s="377" t="s">
        <v>8</v>
      </c>
      <c r="S20" s="377" t="s">
        <v>9</v>
      </c>
      <c r="T20" s="377" t="s">
        <v>10</v>
      </c>
      <c r="U20" s="377" t="s">
        <v>11</v>
      </c>
      <c r="V20" s="377" t="s">
        <v>12</v>
      </c>
      <c r="W20" s="377" t="s">
        <v>13</v>
      </c>
      <c r="X20" s="53"/>
    </row>
    <row r="21" spans="1:24" ht="44.25" customHeight="1" thickTop="1">
      <c r="A21" s="119" t="s">
        <v>50</v>
      </c>
      <c r="B21" s="388" t="s">
        <v>70</v>
      </c>
      <c r="C21" s="389"/>
      <c r="D21" s="292" t="s">
        <v>20</v>
      </c>
      <c r="E21" s="291" t="s">
        <v>29</v>
      </c>
      <c r="F21" s="292" t="s">
        <v>138</v>
      </c>
      <c r="G21" s="242" t="s">
        <v>50</v>
      </c>
      <c r="H21" s="378"/>
      <c r="I21" s="378"/>
      <c r="J21" s="385"/>
      <c r="K21" s="378"/>
      <c r="L21" s="378"/>
      <c r="M21" s="378"/>
      <c r="N21" s="378"/>
      <c r="O21" s="378"/>
      <c r="P21" s="378"/>
      <c r="Q21" s="378"/>
      <c r="R21" s="378"/>
      <c r="S21" s="378"/>
      <c r="T21" s="378"/>
      <c r="U21" s="378"/>
      <c r="V21" s="378"/>
      <c r="W21" s="378"/>
      <c r="X21" s="53"/>
    </row>
    <row r="22" spans="1:24" ht="45.75" customHeight="1">
      <c r="A22" s="188" t="s">
        <v>106</v>
      </c>
      <c r="B22" s="394" t="s">
        <v>152</v>
      </c>
      <c r="C22" s="394"/>
      <c r="D22" s="198">
        <v>12</v>
      </c>
      <c r="E22" s="206">
        <f>D22/16*100</f>
        <v>75</v>
      </c>
      <c r="F22" s="297" t="s">
        <v>243</v>
      </c>
      <c r="G22" s="188" t="s">
        <v>106</v>
      </c>
      <c r="H22" s="225" t="s">
        <v>1</v>
      </c>
      <c r="I22" s="225" t="s">
        <v>2</v>
      </c>
      <c r="J22" s="224" t="s">
        <v>3</v>
      </c>
      <c r="K22" s="225" t="s">
        <v>174</v>
      </c>
      <c r="L22" s="225" t="s">
        <v>178</v>
      </c>
      <c r="M22" s="152"/>
      <c r="N22" s="225" t="s">
        <v>4</v>
      </c>
      <c r="O22" s="225" t="s">
        <v>5</v>
      </c>
      <c r="P22" s="225" t="s">
        <v>6</v>
      </c>
      <c r="Q22" s="225" t="s">
        <v>7</v>
      </c>
      <c r="R22" s="225" t="s">
        <v>8</v>
      </c>
      <c r="S22" s="225" t="s">
        <v>9</v>
      </c>
      <c r="T22" s="152"/>
      <c r="U22" s="152"/>
      <c r="V22" s="225" t="s">
        <v>12</v>
      </c>
      <c r="W22" s="225"/>
    </row>
    <row r="23" spans="1:24" ht="39" customHeight="1">
      <c r="A23" s="188" t="s">
        <v>107</v>
      </c>
      <c r="B23" s="399" t="s">
        <v>103</v>
      </c>
      <c r="C23" s="399"/>
      <c r="D23" s="298">
        <v>11</v>
      </c>
      <c r="E23" s="246">
        <f t="shared" ref="E23:E30" si="1">D23/16*100</f>
        <v>68.75</v>
      </c>
      <c r="F23" s="293" t="s">
        <v>244</v>
      </c>
      <c r="G23" s="188" t="s">
        <v>107</v>
      </c>
      <c r="H23" s="225"/>
      <c r="I23" s="152"/>
      <c r="J23" s="224" t="s">
        <v>3</v>
      </c>
      <c r="K23" s="225" t="s">
        <v>174</v>
      </c>
      <c r="L23" s="152"/>
      <c r="M23" s="225" t="s">
        <v>179</v>
      </c>
      <c r="N23" s="225" t="s">
        <v>4</v>
      </c>
      <c r="O23" s="225" t="s">
        <v>5</v>
      </c>
      <c r="P23" s="225" t="s">
        <v>6</v>
      </c>
      <c r="Q23" s="225" t="s">
        <v>7</v>
      </c>
      <c r="R23" s="225" t="s">
        <v>8</v>
      </c>
      <c r="S23" s="225" t="s">
        <v>9</v>
      </c>
      <c r="T23" s="152"/>
      <c r="U23" s="152"/>
      <c r="V23" s="225" t="s">
        <v>12</v>
      </c>
      <c r="W23" s="225" t="s">
        <v>13</v>
      </c>
    </row>
    <row r="24" spans="1:24" ht="51.75" customHeight="1">
      <c r="A24" s="188" t="s">
        <v>108</v>
      </c>
      <c r="B24" s="391" t="s">
        <v>153</v>
      </c>
      <c r="C24" s="391"/>
      <c r="D24" s="245">
        <v>14</v>
      </c>
      <c r="E24" s="246">
        <f t="shared" si="1"/>
        <v>87.5</v>
      </c>
      <c r="F24" s="293" t="s">
        <v>245</v>
      </c>
      <c r="G24" s="188" t="s">
        <v>108</v>
      </c>
      <c r="H24" s="225"/>
      <c r="I24" s="225" t="s">
        <v>2</v>
      </c>
      <c r="J24" s="224" t="s">
        <v>3</v>
      </c>
      <c r="K24" s="225" t="s">
        <v>174</v>
      </c>
      <c r="L24" s="152"/>
      <c r="M24" s="225" t="s">
        <v>179</v>
      </c>
      <c r="N24" s="225" t="s">
        <v>4</v>
      </c>
      <c r="O24" s="225" t="s">
        <v>5</v>
      </c>
      <c r="P24" s="225" t="s">
        <v>6</v>
      </c>
      <c r="Q24" s="225" t="s">
        <v>7</v>
      </c>
      <c r="R24" s="225" t="s">
        <v>8</v>
      </c>
      <c r="S24" s="225" t="s">
        <v>9</v>
      </c>
      <c r="T24" s="225" t="s">
        <v>10</v>
      </c>
      <c r="U24" s="225" t="s">
        <v>11</v>
      </c>
      <c r="V24" s="225" t="s">
        <v>12</v>
      </c>
      <c r="W24" s="225" t="s">
        <v>13</v>
      </c>
    </row>
    <row r="25" spans="1:24" ht="45.75" customHeight="1">
      <c r="A25" s="188" t="s">
        <v>109</v>
      </c>
      <c r="B25" s="391" t="s">
        <v>154</v>
      </c>
      <c r="C25" s="391"/>
      <c r="D25" s="245">
        <v>14</v>
      </c>
      <c r="E25" s="246">
        <f t="shared" si="1"/>
        <v>87.5</v>
      </c>
      <c r="F25" s="293" t="s">
        <v>246</v>
      </c>
      <c r="G25" s="188" t="s">
        <v>109</v>
      </c>
      <c r="H25" s="236" t="s">
        <v>1</v>
      </c>
      <c r="I25" s="225" t="s">
        <v>2</v>
      </c>
      <c r="J25" s="224" t="s">
        <v>3</v>
      </c>
      <c r="K25" s="225" t="s">
        <v>174</v>
      </c>
      <c r="L25" s="152"/>
      <c r="M25" s="152"/>
      <c r="N25" s="225" t="s">
        <v>4</v>
      </c>
      <c r="O25" s="225" t="s">
        <v>5</v>
      </c>
      <c r="P25" s="225" t="s">
        <v>6</v>
      </c>
      <c r="Q25" s="225" t="s">
        <v>7</v>
      </c>
      <c r="R25" s="225" t="s">
        <v>8</v>
      </c>
      <c r="S25" s="225" t="s">
        <v>9</v>
      </c>
      <c r="T25" s="225" t="s">
        <v>10</v>
      </c>
      <c r="U25" s="225" t="s">
        <v>11</v>
      </c>
      <c r="V25" s="225" t="s">
        <v>12</v>
      </c>
      <c r="W25" s="225" t="s">
        <v>13</v>
      </c>
    </row>
    <row r="26" spans="1:24" ht="46.5" customHeight="1">
      <c r="A26" s="188" t="s">
        <v>110</v>
      </c>
      <c r="B26" s="391" t="s">
        <v>202</v>
      </c>
      <c r="C26" s="391"/>
      <c r="D26" s="245">
        <v>13</v>
      </c>
      <c r="E26" s="246">
        <f t="shared" si="1"/>
        <v>81.25</v>
      </c>
      <c r="F26" s="293" t="s">
        <v>247</v>
      </c>
      <c r="G26" s="188" t="s">
        <v>110</v>
      </c>
      <c r="H26" s="225"/>
      <c r="I26" s="152"/>
      <c r="J26" s="224" t="s">
        <v>3</v>
      </c>
      <c r="K26" s="225" t="s">
        <v>174</v>
      </c>
      <c r="L26" s="225" t="s">
        <v>178</v>
      </c>
      <c r="M26" s="225" t="s">
        <v>179</v>
      </c>
      <c r="N26" s="225" t="s">
        <v>4</v>
      </c>
      <c r="O26" s="225" t="s">
        <v>5</v>
      </c>
      <c r="P26" s="225" t="s">
        <v>6</v>
      </c>
      <c r="Q26" s="225" t="s">
        <v>7</v>
      </c>
      <c r="R26" s="225" t="s">
        <v>8</v>
      </c>
      <c r="S26" s="152"/>
      <c r="T26" s="225" t="s">
        <v>10</v>
      </c>
      <c r="U26" s="225" t="s">
        <v>11</v>
      </c>
      <c r="V26" s="225" t="s">
        <v>12</v>
      </c>
      <c r="W26" s="225" t="s">
        <v>13</v>
      </c>
    </row>
    <row r="27" spans="1:24" ht="53.25" customHeight="1">
      <c r="A27" s="188" t="s">
        <v>111</v>
      </c>
      <c r="B27" s="399" t="s">
        <v>203</v>
      </c>
      <c r="C27" s="399"/>
      <c r="D27" s="245">
        <v>15</v>
      </c>
      <c r="E27" s="246">
        <f t="shared" si="1"/>
        <v>93.75</v>
      </c>
      <c r="F27" s="293" t="s">
        <v>248</v>
      </c>
      <c r="G27" s="188" t="s">
        <v>111</v>
      </c>
      <c r="H27" s="225"/>
      <c r="I27" s="225" t="s">
        <v>2</v>
      </c>
      <c r="J27" s="224" t="s">
        <v>3</v>
      </c>
      <c r="K27" s="225" t="s">
        <v>174</v>
      </c>
      <c r="L27" s="225" t="s">
        <v>178</v>
      </c>
      <c r="M27" s="225" t="s">
        <v>179</v>
      </c>
      <c r="N27" s="225" t="s">
        <v>4</v>
      </c>
      <c r="O27" s="225" t="s">
        <v>5</v>
      </c>
      <c r="P27" s="225" t="s">
        <v>6</v>
      </c>
      <c r="Q27" s="225" t="s">
        <v>7</v>
      </c>
      <c r="R27" s="225" t="s">
        <v>8</v>
      </c>
      <c r="S27" s="225" t="s">
        <v>9</v>
      </c>
      <c r="T27" s="225" t="s">
        <v>10</v>
      </c>
      <c r="U27" s="225" t="s">
        <v>11</v>
      </c>
      <c r="V27" s="225" t="s">
        <v>12</v>
      </c>
      <c r="W27" s="225" t="s">
        <v>13</v>
      </c>
    </row>
    <row r="28" spans="1:24" ht="63" customHeight="1">
      <c r="A28" s="188" t="s">
        <v>112</v>
      </c>
      <c r="B28" s="391" t="s">
        <v>104</v>
      </c>
      <c r="C28" s="391"/>
      <c r="D28" s="245">
        <v>16</v>
      </c>
      <c r="E28" s="246">
        <f t="shared" si="1"/>
        <v>100</v>
      </c>
      <c r="F28" s="293" t="s">
        <v>189</v>
      </c>
      <c r="G28" s="188" t="s">
        <v>112</v>
      </c>
      <c r="H28" s="236" t="s">
        <v>1</v>
      </c>
      <c r="I28" s="225" t="s">
        <v>2</v>
      </c>
      <c r="J28" s="224" t="s">
        <v>3</v>
      </c>
      <c r="K28" s="225" t="s">
        <v>174</v>
      </c>
      <c r="L28" s="225" t="s">
        <v>178</v>
      </c>
      <c r="M28" s="225" t="s">
        <v>179</v>
      </c>
      <c r="N28" s="225" t="s">
        <v>4</v>
      </c>
      <c r="O28" s="225" t="s">
        <v>5</v>
      </c>
      <c r="P28" s="225" t="s">
        <v>6</v>
      </c>
      <c r="Q28" s="225" t="s">
        <v>7</v>
      </c>
      <c r="R28" s="225" t="s">
        <v>8</v>
      </c>
      <c r="S28" s="225" t="s">
        <v>9</v>
      </c>
      <c r="T28" s="225" t="s">
        <v>10</v>
      </c>
      <c r="U28" s="225" t="s">
        <v>11</v>
      </c>
      <c r="V28" s="225" t="s">
        <v>12</v>
      </c>
      <c r="W28" s="225" t="s">
        <v>13</v>
      </c>
    </row>
    <row r="29" spans="1:24" ht="51" customHeight="1">
      <c r="A29" s="188" t="s">
        <v>113</v>
      </c>
      <c r="B29" s="399" t="s">
        <v>158</v>
      </c>
      <c r="C29" s="399"/>
      <c r="D29" s="298">
        <v>14</v>
      </c>
      <c r="E29" s="246">
        <f t="shared" si="1"/>
        <v>87.5</v>
      </c>
      <c r="F29" s="293" t="s">
        <v>249</v>
      </c>
      <c r="G29" s="188" t="s">
        <v>113</v>
      </c>
      <c r="H29" s="225"/>
      <c r="I29" s="225" t="s">
        <v>2</v>
      </c>
      <c r="J29" s="224" t="s">
        <v>3</v>
      </c>
      <c r="K29" s="225" t="s">
        <v>174</v>
      </c>
      <c r="L29" s="225"/>
      <c r="M29" s="225" t="s">
        <v>179</v>
      </c>
      <c r="N29" s="225" t="s">
        <v>4</v>
      </c>
      <c r="O29" s="225" t="s">
        <v>5</v>
      </c>
      <c r="P29" s="225" t="s">
        <v>6</v>
      </c>
      <c r="Q29" s="225" t="s">
        <v>7</v>
      </c>
      <c r="R29" s="225" t="s">
        <v>8</v>
      </c>
      <c r="S29" s="225" t="s">
        <v>9</v>
      </c>
      <c r="T29" s="225" t="s">
        <v>10</v>
      </c>
      <c r="U29" s="225" t="s">
        <v>11</v>
      </c>
      <c r="V29" s="225" t="s">
        <v>12</v>
      </c>
      <c r="W29" s="225" t="s">
        <v>13</v>
      </c>
    </row>
    <row r="30" spans="1:24" ht="34.5" customHeight="1" thickBot="1">
      <c r="A30" s="299" t="s">
        <v>114</v>
      </c>
      <c r="B30" s="401" t="s">
        <v>42</v>
      </c>
      <c r="C30" s="401"/>
      <c r="D30" s="247">
        <v>5</v>
      </c>
      <c r="E30" s="248">
        <f t="shared" si="1"/>
        <v>31.25</v>
      </c>
      <c r="F30" s="300" t="s">
        <v>256</v>
      </c>
      <c r="G30" s="189" t="s">
        <v>114</v>
      </c>
      <c r="H30" s="237"/>
      <c r="I30" s="225" t="s">
        <v>2</v>
      </c>
      <c r="J30" s="224"/>
      <c r="K30" s="152"/>
      <c r="L30" s="225" t="s">
        <v>178</v>
      </c>
      <c r="M30" s="225" t="s">
        <v>179</v>
      </c>
      <c r="N30" s="152"/>
      <c r="O30" s="152"/>
      <c r="P30" s="152"/>
      <c r="Q30" s="152"/>
      <c r="R30" s="152"/>
      <c r="S30" s="238"/>
      <c r="T30" s="152"/>
      <c r="U30" s="225" t="s">
        <v>11</v>
      </c>
      <c r="V30" s="152"/>
      <c r="W30" s="225" t="s">
        <v>13</v>
      </c>
    </row>
    <row r="31" spans="1:24" ht="29.25" customHeight="1" thickTop="1">
      <c r="A31" s="402" t="s">
        <v>233</v>
      </c>
      <c r="B31" s="402"/>
      <c r="C31" s="402"/>
      <c r="D31" s="402"/>
      <c r="E31" s="402"/>
      <c r="F31" s="402"/>
    </row>
    <row r="32" spans="1:24" ht="17.25" customHeight="1">
      <c r="A32" s="335" t="s">
        <v>194</v>
      </c>
      <c r="B32" s="335"/>
      <c r="C32" s="335"/>
      <c r="D32" s="335"/>
      <c r="E32" s="335"/>
      <c r="F32" s="335"/>
      <c r="G32" s="335"/>
      <c r="H32" s="335"/>
      <c r="S32" s="239"/>
    </row>
    <row r="33" spans="1:20" ht="17.25" customHeight="1">
      <c r="A33" s="329" t="s">
        <v>79</v>
      </c>
      <c r="B33" s="329"/>
      <c r="C33" s="329"/>
      <c r="D33" s="329"/>
      <c r="E33" s="329"/>
      <c r="F33" s="329"/>
      <c r="G33" s="329"/>
      <c r="H33" s="329"/>
      <c r="S33" s="239"/>
    </row>
    <row r="34" spans="1:20" ht="8.25" customHeight="1">
      <c r="B34" s="5"/>
      <c r="C34" s="5"/>
      <c r="D34" s="6"/>
      <c r="E34" s="6"/>
      <c r="F34" s="54"/>
    </row>
    <row r="35" spans="1:20" ht="22.5" customHeight="1" thickBot="1">
      <c r="A35" s="325" t="s">
        <v>27</v>
      </c>
      <c r="B35" s="325"/>
      <c r="C35" s="325"/>
      <c r="D35" s="326">
        <v>23</v>
      </c>
      <c r="E35" s="326"/>
      <c r="F35" s="326"/>
    </row>
    <row r="36" spans="1:20" ht="21" customHeight="1" thickTop="1">
      <c r="A36" s="400"/>
      <c r="B36" s="400"/>
      <c r="C36" s="400"/>
      <c r="D36" s="400"/>
      <c r="E36" s="400"/>
    </row>
    <row r="37" spans="1:20" ht="21" customHeight="1">
      <c r="D37" s="335"/>
      <c r="E37" s="335"/>
      <c r="F37" s="335"/>
      <c r="G37" s="335"/>
      <c r="H37" s="335"/>
      <c r="I37" s="335"/>
      <c r="J37" s="335"/>
      <c r="K37" s="335"/>
      <c r="L37" s="335"/>
      <c r="M37" s="335"/>
      <c r="N37" s="335"/>
      <c r="O37" s="335"/>
      <c r="P37" s="335"/>
      <c r="Q37" s="335"/>
      <c r="R37" s="335"/>
      <c r="S37" s="335"/>
      <c r="T37" s="335"/>
    </row>
  </sheetData>
  <mergeCells count="56">
    <mergeCell ref="B23:C23"/>
    <mergeCell ref="A36:E36"/>
    <mergeCell ref="B24:C24"/>
    <mergeCell ref="B25:C25"/>
    <mergeCell ref="B26:C26"/>
    <mergeCell ref="B27:C27"/>
    <mergeCell ref="B28:C28"/>
    <mergeCell ref="D35:F35"/>
    <mergeCell ref="B30:C30"/>
    <mergeCell ref="A33:H33"/>
    <mergeCell ref="A35:C35"/>
    <mergeCell ref="B29:C29"/>
    <mergeCell ref="A31:F31"/>
    <mergeCell ref="B21:C21"/>
    <mergeCell ref="B22:C22"/>
    <mergeCell ref="B15:C15"/>
    <mergeCell ref="B7:C7"/>
    <mergeCell ref="B8:C8"/>
    <mergeCell ref="B9:C9"/>
    <mergeCell ref="B10:C10"/>
    <mergeCell ref="B11:C11"/>
    <mergeCell ref="A16:D16"/>
    <mergeCell ref="A19:F19"/>
    <mergeCell ref="A20:B20"/>
    <mergeCell ref="T20:T21"/>
    <mergeCell ref="U20:U21"/>
    <mergeCell ref="D37:T37"/>
    <mergeCell ref="A32:H32"/>
    <mergeCell ref="A1:F1"/>
    <mergeCell ref="A2:B2"/>
    <mergeCell ref="A18:C18"/>
    <mergeCell ref="B3:C3"/>
    <mergeCell ref="B4:C4"/>
    <mergeCell ref="B5:C5"/>
    <mergeCell ref="B6:C6"/>
    <mergeCell ref="D18:F18"/>
    <mergeCell ref="A17:H17"/>
    <mergeCell ref="B12:C12"/>
    <mergeCell ref="B13:C13"/>
    <mergeCell ref="B14:C14"/>
    <mergeCell ref="V20:V21"/>
    <mergeCell ref="W20:W21"/>
    <mergeCell ref="H2:J2"/>
    <mergeCell ref="K2:W2"/>
    <mergeCell ref="Q20:Q21"/>
    <mergeCell ref="H20:H21"/>
    <mergeCell ref="I20:I21"/>
    <mergeCell ref="J20:J21"/>
    <mergeCell ref="K20:K21"/>
    <mergeCell ref="L20:L21"/>
    <mergeCell ref="M20:M21"/>
    <mergeCell ref="N20:N21"/>
    <mergeCell ref="O20:O21"/>
    <mergeCell ref="P20:P21"/>
    <mergeCell ref="R20:R21"/>
    <mergeCell ref="S20:S21"/>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sheetPr>
    <tabColor rgb="FF00B050"/>
  </sheetPr>
  <dimension ref="A1:AO29"/>
  <sheetViews>
    <sheetView rightToLeft="1" view="pageBreakPreview" zoomScaleNormal="80" zoomScaleSheetLayoutView="100" zoomScalePageLayoutView="80" workbookViewId="0">
      <selection activeCell="L17" sqref="L17"/>
    </sheetView>
  </sheetViews>
  <sheetFormatPr defaultColWidth="9" defaultRowHeight="14.25"/>
  <cols>
    <col min="1" max="1" width="10" style="19" customWidth="1"/>
    <col min="2" max="5" width="9.625" style="19" customWidth="1"/>
    <col min="6" max="6" width="13.375" style="19" customWidth="1"/>
    <col min="7" max="7" width="12.375" style="19" customWidth="1"/>
    <col min="8" max="8" width="13" style="19" customWidth="1"/>
    <col min="9" max="9" width="12.875" style="19" customWidth="1"/>
    <col min="10" max="10" width="26.75" style="19" customWidth="1"/>
    <col min="11" max="13" width="9" style="34"/>
    <col min="14" max="14" width="12.75" style="34" customWidth="1"/>
    <col min="15" max="15" width="14.75" style="34" customWidth="1"/>
    <col min="16" max="41" width="9" style="34"/>
    <col min="42" max="16384" width="9" style="19"/>
  </cols>
  <sheetData>
    <row r="1" spans="1:41" ht="36.75" customHeight="1">
      <c r="A1" s="366" t="s">
        <v>225</v>
      </c>
      <c r="B1" s="367"/>
      <c r="C1" s="367"/>
      <c r="D1" s="367"/>
      <c r="E1" s="367"/>
      <c r="F1" s="367"/>
      <c r="G1" s="367"/>
      <c r="H1" s="367"/>
      <c r="I1" s="367"/>
      <c r="J1" s="367"/>
    </row>
    <row r="2" spans="1:41" ht="35.25" customHeight="1" thickBot="1">
      <c r="A2" s="368" t="s">
        <v>171</v>
      </c>
      <c r="B2" s="369"/>
      <c r="C2" s="369"/>
      <c r="D2" s="369"/>
      <c r="E2" s="369"/>
      <c r="F2" s="93"/>
      <c r="G2" s="28"/>
      <c r="H2" s="28"/>
      <c r="I2" s="28"/>
      <c r="J2" s="28"/>
    </row>
    <row r="3" spans="1:41" ht="40.5" customHeight="1" thickTop="1">
      <c r="A3" s="408" t="s">
        <v>0</v>
      </c>
      <c r="B3" s="410" t="s">
        <v>123</v>
      </c>
      <c r="C3" s="410"/>
      <c r="D3" s="410"/>
      <c r="E3" s="410"/>
      <c r="F3" s="408" t="s">
        <v>137</v>
      </c>
      <c r="G3" s="408" t="s">
        <v>126</v>
      </c>
      <c r="H3" s="408" t="s">
        <v>132</v>
      </c>
      <c r="I3" s="408" t="s">
        <v>235</v>
      </c>
      <c r="J3" s="408" t="s">
        <v>226</v>
      </c>
    </row>
    <row r="4" spans="1:41" ht="36.75" customHeight="1" thickBot="1">
      <c r="A4" s="409"/>
      <c r="B4" s="108" t="s">
        <v>124</v>
      </c>
      <c r="C4" s="108" t="s">
        <v>125</v>
      </c>
      <c r="D4" s="108" t="s">
        <v>127</v>
      </c>
      <c r="E4" s="108" t="s">
        <v>14</v>
      </c>
      <c r="F4" s="409"/>
      <c r="G4" s="409"/>
      <c r="H4" s="409"/>
      <c r="I4" s="409"/>
      <c r="J4" s="409"/>
    </row>
    <row r="5" spans="1:41" s="33" customFormat="1" ht="39.950000000000003" customHeight="1" thickBot="1">
      <c r="A5" s="155" t="s">
        <v>32</v>
      </c>
      <c r="B5" s="155">
        <v>0</v>
      </c>
      <c r="C5" s="155">
        <v>0</v>
      </c>
      <c r="D5" s="155">
        <v>2</v>
      </c>
      <c r="E5" s="155">
        <f>SUM(B5:D5)</f>
        <v>2</v>
      </c>
      <c r="F5" s="198">
        <v>0</v>
      </c>
      <c r="G5" s="198">
        <v>0</v>
      </c>
      <c r="H5" s="198">
        <v>0</v>
      </c>
      <c r="I5" s="198">
        <v>0</v>
      </c>
      <c r="J5" s="199" t="s">
        <v>128</v>
      </c>
      <c r="K5" s="403" t="s">
        <v>205</v>
      </c>
      <c r="L5" s="404"/>
      <c r="M5" s="162" t="s">
        <v>204</v>
      </c>
      <c r="N5" s="34"/>
      <c r="O5" s="161"/>
      <c r="P5" s="34"/>
      <c r="Q5" s="34"/>
      <c r="R5" s="34"/>
      <c r="S5" s="34"/>
      <c r="T5" s="34"/>
      <c r="U5" s="34"/>
      <c r="V5" s="34"/>
      <c r="W5" s="34"/>
      <c r="X5" s="34"/>
      <c r="Y5" s="34"/>
      <c r="Z5" s="34"/>
      <c r="AA5" s="34"/>
      <c r="AB5" s="34"/>
      <c r="AC5" s="34"/>
      <c r="AD5" s="34"/>
      <c r="AE5" s="34"/>
      <c r="AF5" s="34"/>
      <c r="AG5" s="34"/>
      <c r="AH5" s="34"/>
      <c r="AI5" s="34"/>
      <c r="AJ5" s="34"/>
      <c r="AK5" s="34"/>
      <c r="AL5" s="34"/>
      <c r="AM5" s="34"/>
      <c r="AN5" s="34"/>
      <c r="AO5" s="34"/>
    </row>
    <row r="6" spans="1:41" s="33" customFormat="1" ht="39.950000000000003" customHeight="1" thickBot="1">
      <c r="A6" s="155" t="s">
        <v>33</v>
      </c>
      <c r="B6" s="306">
        <v>1</v>
      </c>
      <c r="C6" s="306">
        <v>0</v>
      </c>
      <c r="D6" s="306">
        <v>0</v>
      </c>
      <c r="E6" s="306">
        <f>SUM(B6:D6)</f>
        <v>1</v>
      </c>
      <c r="F6" s="245">
        <v>121</v>
      </c>
      <c r="G6" s="307" t="s">
        <v>196</v>
      </c>
      <c r="H6" s="308">
        <v>11495</v>
      </c>
      <c r="I6" s="246">
        <v>10</v>
      </c>
      <c r="J6" s="309" t="s">
        <v>131</v>
      </c>
      <c r="K6" s="163">
        <v>70</v>
      </c>
      <c r="L6" s="164">
        <v>120</v>
      </c>
      <c r="M6" s="160">
        <f>SUM(K6:L6)</f>
        <v>190</v>
      </c>
      <c r="N6" s="158" t="s">
        <v>207</v>
      </c>
      <c r="O6" s="162" t="s">
        <v>206</v>
      </c>
      <c r="P6" s="34"/>
      <c r="Q6" s="34"/>
      <c r="R6" s="34"/>
      <c r="S6" s="34"/>
      <c r="T6" s="34"/>
      <c r="U6" s="34"/>
      <c r="V6" s="34"/>
      <c r="W6" s="34"/>
      <c r="X6" s="34"/>
      <c r="Y6" s="34"/>
      <c r="Z6" s="34"/>
      <c r="AA6" s="34"/>
      <c r="AB6" s="34"/>
      <c r="AC6" s="34"/>
      <c r="AD6" s="34"/>
      <c r="AE6" s="34"/>
      <c r="AF6" s="34"/>
      <c r="AG6" s="34"/>
      <c r="AH6" s="34"/>
      <c r="AI6" s="34"/>
      <c r="AJ6" s="34"/>
      <c r="AK6" s="34"/>
      <c r="AL6" s="34"/>
      <c r="AM6" s="34"/>
      <c r="AN6" s="34"/>
      <c r="AO6" s="34"/>
    </row>
    <row r="7" spans="1:41" s="33" customFormat="1" ht="39.950000000000003" customHeight="1" thickBot="1">
      <c r="A7" s="156" t="s">
        <v>11</v>
      </c>
      <c r="B7" s="310">
        <v>1</v>
      </c>
      <c r="C7" s="310">
        <v>0</v>
      </c>
      <c r="D7" s="310">
        <v>0</v>
      </c>
      <c r="E7" s="311">
        <f>SUM(B7:D7)</f>
        <v>1</v>
      </c>
      <c r="F7" s="312" t="s">
        <v>120</v>
      </c>
      <c r="G7" s="312" t="s">
        <v>120</v>
      </c>
      <c r="H7" s="312" t="s">
        <v>120</v>
      </c>
      <c r="I7" s="312" t="s">
        <v>120</v>
      </c>
      <c r="J7" s="313" t="s">
        <v>136</v>
      </c>
      <c r="K7" s="403" t="s">
        <v>208</v>
      </c>
      <c r="L7" s="405"/>
      <c r="M7" s="165">
        <f>M6/2</f>
        <v>95</v>
      </c>
      <c r="N7" s="159">
        <v>121</v>
      </c>
      <c r="O7" s="159">
        <f>M7*N7</f>
        <v>11495</v>
      </c>
      <c r="P7" s="34"/>
      <c r="Q7" s="34"/>
      <c r="R7" s="34"/>
      <c r="S7" s="34"/>
      <c r="T7" s="34"/>
      <c r="U7" s="34"/>
      <c r="V7" s="34"/>
      <c r="W7" s="34"/>
      <c r="X7" s="34"/>
      <c r="Y7" s="34"/>
      <c r="Z7" s="34"/>
      <c r="AA7" s="34"/>
      <c r="AB7" s="34"/>
      <c r="AC7" s="34"/>
      <c r="AD7" s="34"/>
      <c r="AE7" s="34"/>
      <c r="AF7" s="34"/>
      <c r="AG7" s="34"/>
      <c r="AH7" s="34"/>
      <c r="AI7" s="34"/>
      <c r="AJ7" s="34"/>
      <c r="AK7" s="34"/>
      <c r="AL7" s="34"/>
      <c r="AM7" s="34"/>
      <c r="AN7" s="34"/>
      <c r="AO7" s="34"/>
    </row>
    <row r="8" spans="1:41" s="33" customFormat="1" ht="30.75" customHeight="1" thickTop="1" thickBot="1">
      <c r="A8" s="114" t="s">
        <v>133</v>
      </c>
      <c r="B8" s="194">
        <f t="shared" ref="B8:I8" si="0">SUM(B5:B7)</f>
        <v>2</v>
      </c>
      <c r="C8" s="194">
        <f t="shared" si="0"/>
        <v>0</v>
      </c>
      <c r="D8" s="194">
        <f t="shared" si="0"/>
        <v>2</v>
      </c>
      <c r="E8" s="194">
        <f t="shared" si="0"/>
        <v>4</v>
      </c>
      <c r="F8" s="194">
        <f>SUM(F5:F7)</f>
        <v>121</v>
      </c>
      <c r="G8" s="195" t="s">
        <v>196</v>
      </c>
      <c r="H8" s="196">
        <f t="shared" si="0"/>
        <v>11495</v>
      </c>
      <c r="I8" s="197">
        <f t="shared" si="0"/>
        <v>10</v>
      </c>
      <c r="J8" s="197"/>
      <c r="K8" s="335"/>
      <c r="L8" s="335"/>
      <c r="M8" s="335"/>
      <c r="N8" s="335"/>
      <c r="O8" s="335"/>
      <c r="P8" s="335"/>
      <c r="Q8" s="335"/>
      <c r="R8" s="335"/>
      <c r="S8" s="335"/>
      <c r="T8" s="34"/>
      <c r="U8" s="34"/>
      <c r="V8" s="34"/>
      <c r="W8" s="34"/>
      <c r="X8" s="34"/>
      <c r="Y8" s="34"/>
      <c r="Z8" s="34"/>
      <c r="AA8" s="34"/>
      <c r="AB8" s="34"/>
      <c r="AC8" s="34"/>
      <c r="AD8" s="34"/>
      <c r="AE8" s="34"/>
      <c r="AF8" s="34"/>
      <c r="AG8" s="34"/>
      <c r="AH8" s="34"/>
      <c r="AI8" s="34"/>
      <c r="AJ8" s="34"/>
      <c r="AK8" s="34"/>
      <c r="AL8" s="34"/>
      <c r="AM8" s="34"/>
      <c r="AN8" s="34"/>
      <c r="AO8" s="34"/>
    </row>
    <row r="9" spans="1:41" ht="9" customHeight="1" thickTop="1">
      <c r="A9" s="149"/>
      <c r="G9" s="47"/>
      <c r="H9" s="47"/>
      <c r="I9" s="47"/>
      <c r="J9" s="48"/>
    </row>
    <row r="10" spans="1:41" ht="26.25" customHeight="1">
      <c r="A10" s="407" t="s">
        <v>236</v>
      </c>
      <c r="B10" s="407"/>
      <c r="G10" s="47"/>
      <c r="H10" s="47"/>
      <c r="I10" s="47"/>
      <c r="J10" s="48"/>
    </row>
    <row r="11" spans="1:41" ht="23.25" customHeight="1">
      <c r="A11" s="406" t="s">
        <v>209</v>
      </c>
      <c r="B11" s="406"/>
      <c r="C11" s="406"/>
      <c r="D11" s="406"/>
      <c r="E11" s="406"/>
      <c r="F11" s="406"/>
      <c r="G11" s="406"/>
      <c r="H11" s="406"/>
      <c r="I11" s="47"/>
      <c r="J11" s="48"/>
    </row>
    <row r="12" spans="1:41" ht="7.5" customHeight="1">
      <c r="A12" s="411"/>
      <c r="B12" s="411"/>
      <c r="C12" s="411"/>
      <c r="D12" s="411"/>
      <c r="E12" s="411"/>
      <c r="F12" s="411"/>
      <c r="G12" s="411"/>
      <c r="H12" s="411"/>
      <c r="I12" s="411"/>
      <c r="J12" s="48"/>
    </row>
    <row r="13" spans="1:41" ht="24.75" customHeight="1">
      <c r="A13" s="336" t="s">
        <v>195</v>
      </c>
      <c r="B13" s="335"/>
      <c r="C13" s="335"/>
      <c r="D13" s="335"/>
      <c r="E13" s="335"/>
      <c r="F13" s="335"/>
      <c r="G13" s="335"/>
      <c r="H13" s="335"/>
      <c r="I13" s="335"/>
      <c r="J13" s="335"/>
    </row>
    <row r="14" spans="1:41" ht="18.75" customHeight="1">
      <c r="A14" s="329" t="s">
        <v>141</v>
      </c>
      <c r="B14" s="329"/>
      <c r="C14" s="329"/>
      <c r="D14" s="329"/>
      <c r="E14" s="329"/>
      <c r="F14" s="329"/>
      <c r="G14" s="329"/>
      <c r="H14" s="329"/>
      <c r="I14" s="329"/>
      <c r="J14" s="329"/>
    </row>
    <row r="15" spans="1:41" ht="15.75" customHeight="1">
      <c r="A15" s="76"/>
      <c r="B15" s="76"/>
      <c r="C15" s="76"/>
      <c r="D15" s="76"/>
      <c r="E15" s="76"/>
      <c r="F15" s="92"/>
      <c r="G15" s="76"/>
      <c r="H15" s="83"/>
      <c r="I15" s="83"/>
      <c r="J15" s="76"/>
    </row>
    <row r="16" spans="1:41" ht="10.5" customHeight="1">
      <c r="A16" s="76"/>
      <c r="B16" s="76"/>
      <c r="C16" s="76"/>
      <c r="D16" s="76"/>
      <c r="E16" s="76"/>
      <c r="F16" s="92"/>
      <c r="G16" s="76"/>
      <c r="H16" s="83"/>
      <c r="I16" s="83"/>
      <c r="J16" s="76"/>
    </row>
    <row r="17" spans="1:41" ht="10.5" customHeight="1">
      <c r="A17" s="83"/>
      <c r="B17" s="83"/>
      <c r="C17" s="83"/>
      <c r="D17" s="83"/>
      <c r="E17" s="83"/>
      <c r="F17" s="92"/>
      <c r="G17" s="83"/>
      <c r="H17" s="83"/>
      <c r="I17" s="83"/>
      <c r="J17" s="83"/>
    </row>
    <row r="18" spans="1:41" ht="10.5" customHeight="1">
      <c r="A18" s="83"/>
      <c r="B18" s="83"/>
      <c r="C18" s="83"/>
      <c r="D18" s="83"/>
      <c r="E18" s="83"/>
      <c r="F18" s="92"/>
      <c r="G18" s="83"/>
      <c r="H18" s="83"/>
      <c r="I18" s="83"/>
      <c r="J18" s="83"/>
    </row>
    <row r="19" spans="1:41" ht="10.5" customHeight="1">
      <c r="A19" s="83"/>
      <c r="B19" s="83"/>
      <c r="C19" s="83"/>
      <c r="D19" s="83"/>
      <c r="E19" s="83"/>
      <c r="F19" s="92"/>
      <c r="G19" s="83"/>
      <c r="H19" s="83"/>
      <c r="I19" s="83"/>
      <c r="J19" s="83"/>
    </row>
    <row r="20" spans="1:41" ht="10.5" customHeight="1">
      <c r="A20" s="83"/>
      <c r="B20" s="83"/>
      <c r="C20" s="83"/>
      <c r="D20" s="83"/>
      <c r="E20" s="83"/>
      <c r="F20" s="92"/>
      <c r="G20" s="83"/>
      <c r="H20" s="83"/>
      <c r="I20" s="83"/>
      <c r="J20" s="83"/>
    </row>
    <row r="21" spans="1:41" ht="10.5" customHeight="1">
      <c r="A21" s="83"/>
      <c r="B21" s="83"/>
      <c r="C21" s="83"/>
      <c r="D21" s="83"/>
      <c r="E21" s="83"/>
      <c r="F21" s="92"/>
      <c r="G21" s="83"/>
      <c r="H21" s="83"/>
      <c r="I21" s="83"/>
      <c r="J21" s="83"/>
    </row>
    <row r="22" spans="1:41" ht="10.5" customHeight="1">
      <c r="A22" s="83"/>
      <c r="B22" s="83"/>
      <c r="C22" s="83"/>
      <c r="D22" s="83"/>
      <c r="E22" s="83"/>
      <c r="F22" s="92"/>
      <c r="G22" s="83"/>
      <c r="H22" s="83"/>
      <c r="I22" s="83"/>
      <c r="J22" s="83"/>
    </row>
    <row r="23" spans="1:41" ht="19.5" customHeight="1">
      <c r="A23" s="78"/>
      <c r="B23" s="78"/>
      <c r="C23" s="78"/>
      <c r="D23" s="78"/>
      <c r="E23" s="78"/>
      <c r="F23" s="92"/>
      <c r="G23" s="78"/>
      <c r="H23" s="83"/>
      <c r="I23" s="83"/>
      <c r="J23" s="78"/>
    </row>
    <row r="24" spans="1:41" ht="15.75" customHeight="1">
      <c r="A24" s="76"/>
      <c r="B24" s="76"/>
      <c r="C24" s="76"/>
      <c r="D24" s="76"/>
      <c r="E24" s="76"/>
      <c r="F24" s="92"/>
      <c r="G24" s="76"/>
      <c r="H24" s="83"/>
      <c r="I24" s="83"/>
      <c r="J24" s="76"/>
    </row>
    <row r="25" spans="1:41" ht="16.5" customHeight="1">
      <c r="A25" s="76"/>
      <c r="B25" s="76"/>
      <c r="C25" s="76"/>
      <c r="D25" s="76"/>
      <c r="E25" s="76"/>
      <c r="F25" s="92"/>
      <c r="G25" s="76"/>
      <c r="H25" s="83"/>
      <c r="I25" s="83"/>
      <c r="J25" s="76"/>
    </row>
    <row r="26" spans="1:41" s="20" customFormat="1" ht="6" customHeight="1">
      <c r="A26" s="76"/>
      <c r="B26" s="76"/>
      <c r="C26" s="76"/>
      <c r="D26" s="76"/>
      <c r="E26" s="76"/>
      <c r="F26" s="92"/>
      <c r="G26" s="38"/>
      <c r="H26" s="38"/>
      <c r="I26" s="38"/>
      <c r="J26" s="14"/>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row>
    <row r="27" spans="1:41" s="20" customFormat="1" ht="18.75" customHeight="1">
      <c r="G27" s="23"/>
      <c r="H27" s="23"/>
      <c r="I27" s="23"/>
      <c r="J27" s="23"/>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row>
    <row r="28" spans="1:41" s="20" customFormat="1" ht="15.75" customHeight="1">
      <c r="G28" s="23"/>
      <c r="H28" s="23"/>
      <c r="I28" s="23"/>
      <c r="J28" s="23"/>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row>
    <row r="29" spans="1:41" ht="25.5" customHeight="1">
      <c r="A29" s="325" t="s">
        <v>27</v>
      </c>
      <c r="B29" s="325"/>
      <c r="C29" s="325"/>
      <c r="D29" s="325"/>
      <c r="E29" s="325"/>
      <c r="F29" s="91"/>
      <c r="G29" s="85"/>
      <c r="H29" s="85"/>
      <c r="I29" s="85"/>
      <c r="J29" s="86">
        <v>24</v>
      </c>
    </row>
  </sheetData>
  <mergeCells count="18">
    <mergeCell ref="A1:J1"/>
    <mergeCell ref="A2:E2"/>
    <mergeCell ref="A14:J14"/>
    <mergeCell ref="A3:A4"/>
    <mergeCell ref="B3:E3"/>
    <mergeCell ref="G3:G4"/>
    <mergeCell ref="J3:J4"/>
    <mergeCell ref="F3:F4"/>
    <mergeCell ref="H3:H4"/>
    <mergeCell ref="I3:I4"/>
    <mergeCell ref="A13:J13"/>
    <mergeCell ref="A12:I12"/>
    <mergeCell ref="K5:L5"/>
    <mergeCell ref="K7:L7"/>
    <mergeCell ref="A11:H11"/>
    <mergeCell ref="K8:S8"/>
    <mergeCell ref="A29:E29"/>
    <mergeCell ref="A10:B10"/>
  </mergeCells>
  <printOptions horizontalCentered="1"/>
  <pageMargins left="0.70866141732283472" right="0.70866141732283472" top="0.59055118110236227" bottom="0.23622047244094491"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sheetPr>
    <tabColor rgb="FF92D050"/>
  </sheetPr>
  <dimension ref="A1:O33"/>
  <sheetViews>
    <sheetView rightToLeft="1" tabSelected="1" view="pageBreakPreview" topLeftCell="A4" zoomScaleSheetLayoutView="100" workbookViewId="0">
      <selection activeCell="N20" sqref="N20"/>
    </sheetView>
  </sheetViews>
  <sheetFormatPr defaultRowHeight="14.25"/>
  <cols>
    <col min="1" max="1" width="12" style="1" customWidth="1"/>
    <col min="2" max="2" width="8.375" style="1" customWidth="1"/>
    <col min="3" max="3" width="12.75" style="1" customWidth="1"/>
    <col min="4" max="4" width="12.875" style="1" customWidth="1"/>
    <col min="5" max="5" width="12.125" style="1" customWidth="1"/>
    <col min="6" max="6" width="0.625" style="1" customWidth="1"/>
    <col min="7" max="7" width="12.75" style="1" customWidth="1"/>
    <col min="8" max="8" width="12.875" style="1" customWidth="1"/>
    <col min="9" max="9" width="12.25" style="1" customWidth="1"/>
    <col min="10" max="10" width="0.75" style="1" customWidth="1"/>
    <col min="11" max="11" width="13.125" style="1" customWidth="1"/>
    <col min="12" max="13" width="12.875" style="1" customWidth="1"/>
    <col min="14" max="14" width="17.625" style="1" customWidth="1"/>
    <col min="15" max="16384" width="9" style="1"/>
  </cols>
  <sheetData>
    <row r="1" spans="1:15" ht="22.5" customHeight="1">
      <c r="A1" s="337" t="s">
        <v>210</v>
      </c>
      <c r="B1" s="338"/>
      <c r="C1" s="338"/>
      <c r="D1" s="338"/>
      <c r="E1" s="338"/>
      <c r="F1" s="338"/>
      <c r="G1" s="338"/>
      <c r="H1" s="338"/>
      <c r="I1" s="338"/>
      <c r="J1" s="338"/>
      <c r="K1" s="338"/>
      <c r="L1" s="338"/>
      <c r="M1" s="338"/>
    </row>
    <row r="2" spans="1:15" ht="22.5" customHeight="1" thickBot="1">
      <c r="A2" s="126" t="s">
        <v>160</v>
      </c>
      <c r="B2" s="46"/>
      <c r="C2" s="46"/>
      <c r="D2" s="46"/>
      <c r="E2" s="46"/>
      <c r="F2" s="46"/>
      <c r="G2" s="46"/>
      <c r="H2" s="46"/>
      <c r="I2" s="46"/>
      <c r="J2" s="46"/>
      <c r="K2" s="46"/>
      <c r="L2" s="8"/>
      <c r="M2" s="8"/>
    </row>
    <row r="3" spans="1:15" ht="21" customHeight="1" thickTop="1">
      <c r="A3" s="321" t="s">
        <v>0</v>
      </c>
      <c r="B3" s="321" t="s">
        <v>26</v>
      </c>
      <c r="C3" s="339" t="s">
        <v>22</v>
      </c>
      <c r="D3" s="339"/>
      <c r="E3" s="339"/>
      <c r="F3" s="340"/>
      <c r="G3" s="339" t="s">
        <v>30</v>
      </c>
      <c r="H3" s="339"/>
      <c r="I3" s="339"/>
      <c r="J3" s="342"/>
      <c r="K3" s="339" t="s">
        <v>14</v>
      </c>
      <c r="L3" s="339"/>
      <c r="M3" s="339"/>
    </row>
    <row r="4" spans="1:15" ht="34.5" customHeight="1">
      <c r="A4" s="322"/>
      <c r="B4" s="322"/>
      <c r="C4" s="108" t="s">
        <v>25</v>
      </c>
      <c r="D4" s="108" t="s">
        <v>21</v>
      </c>
      <c r="E4" s="108" t="s">
        <v>23</v>
      </c>
      <c r="F4" s="341"/>
      <c r="G4" s="108" t="s">
        <v>25</v>
      </c>
      <c r="H4" s="108" t="s">
        <v>21</v>
      </c>
      <c r="I4" s="108" t="s">
        <v>23</v>
      </c>
      <c r="J4" s="343"/>
      <c r="K4" s="108" t="s">
        <v>180</v>
      </c>
      <c r="L4" s="108" t="s">
        <v>21</v>
      </c>
      <c r="M4" s="108" t="s">
        <v>23</v>
      </c>
    </row>
    <row r="5" spans="1:15" ht="23.25" customHeight="1">
      <c r="A5" s="140" t="s">
        <v>1</v>
      </c>
      <c r="B5" s="50">
        <v>31</v>
      </c>
      <c r="C5" s="79">
        <v>2382132</v>
      </c>
      <c r="D5" s="72">
        <v>87.9</v>
      </c>
      <c r="E5" s="79">
        <v>2095294.4</v>
      </c>
      <c r="F5" s="255"/>
      <c r="G5" s="79">
        <v>1546083</v>
      </c>
      <c r="H5" s="72">
        <f>I5/G5*100</f>
        <v>0</v>
      </c>
      <c r="I5" s="50">
        <v>0</v>
      </c>
      <c r="J5" s="255"/>
      <c r="K5" s="79">
        <f t="shared" ref="K5:K20" si="0">C5+G5</f>
        <v>3928215</v>
      </c>
      <c r="L5" s="72">
        <f>M5/K5*100</f>
        <v>53.339605902426413</v>
      </c>
      <c r="M5" s="79">
        <f t="shared" ref="M5:M19" si="1">E5+I5</f>
        <v>2095294.4</v>
      </c>
      <c r="N5" s="319">
        <f>E5/C5*100</f>
        <v>87.95878649881702</v>
      </c>
      <c r="O5" s="319">
        <f>I5/G5*100</f>
        <v>0</v>
      </c>
    </row>
    <row r="6" spans="1:15" ht="23.25" customHeight="1">
      <c r="A6" s="140" t="s">
        <v>177</v>
      </c>
      <c r="B6" s="50">
        <v>12</v>
      </c>
      <c r="C6" s="79">
        <v>1243881</v>
      </c>
      <c r="D6" s="72">
        <f>E6/C6*100</f>
        <v>98.231872663060216</v>
      </c>
      <c r="E6" s="79">
        <v>1221887.6000000001</v>
      </c>
      <c r="F6" s="141"/>
      <c r="G6" s="79">
        <v>438928</v>
      </c>
      <c r="H6" s="72">
        <v>0</v>
      </c>
      <c r="I6" s="79">
        <f>H6*G6/100</f>
        <v>0</v>
      </c>
      <c r="J6" s="256"/>
      <c r="K6" s="79">
        <f t="shared" si="0"/>
        <v>1682809</v>
      </c>
      <c r="L6" s="72">
        <f>M6/K6*100</f>
        <v>72.6099991145757</v>
      </c>
      <c r="M6" s="79">
        <f t="shared" si="1"/>
        <v>1221887.6000000001</v>
      </c>
      <c r="N6" s="319">
        <f t="shared" ref="N6:N21" si="2">E6/C6*100</f>
        <v>98.231872663060216</v>
      </c>
      <c r="O6" s="319">
        <f t="shared" ref="O6:O20" si="3">I6/G6*100</f>
        <v>0</v>
      </c>
    </row>
    <row r="7" spans="1:15" ht="23.25" customHeight="1">
      <c r="A7" s="140" t="s">
        <v>3</v>
      </c>
      <c r="B7" s="50">
        <v>22</v>
      </c>
      <c r="C7" s="79">
        <v>848350</v>
      </c>
      <c r="D7" s="72">
        <f>E7/C7*100</f>
        <v>83.920895856662938</v>
      </c>
      <c r="E7" s="79">
        <v>711942.92</v>
      </c>
      <c r="F7" s="141"/>
      <c r="G7" s="79">
        <v>875888</v>
      </c>
      <c r="H7" s="72">
        <f>I7/G7*100</f>
        <v>6.4048919496556636</v>
      </c>
      <c r="I7" s="79">
        <v>56099.68</v>
      </c>
      <c r="J7" s="256"/>
      <c r="K7" s="79">
        <f t="shared" si="0"/>
        <v>1724238</v>
      </c>
      <c r="L7" s="72">
        <f t="shared" ref="L7:L12" si="4">M7/K7*100</f>
        <v>44.543885472887155</v>
      </c>
      <c r="M7" s="79">
        <f t="shared" si="1"/>
        <v>768042.60000000009</v>
      </c>
      <c r="N7" s="319">
        <f t="shared" si="2"/>
        <v>83.920895856662938</v>
      </c>
      <c r="O7" s="319">
        <f t="shared" si="3"/>
        <v>6.4048919496556636</v>
      </c>
    </row>
    <row r="8" spans="1:15" ht="23.25" customHeight="1">
      <c r="A8" s="140" t="s">
        <v>15</v>
      </c>
      <c r="B8" s="50">
        <v>21</v>
      </c>
      <c r="C8" s="79">
        <v>933217</v>
      </c>
      <c r="D8" s="72">
        <f>E8/C8*100</f>
        <v>81.306303892878077</v>
      </c>
      <c r="E8" s="79">
        <v>758764.25</v>
      </c>
      <c r="F8" s="255"/>
      <c r="G8" s="79">
        <v>932601</v>
      </c>
      <c r="H8" s="72">
        <f>I8/G8*100</f>
        <v>7.2012146673657877</v>
      </c>
      <c r="I8" s="79">
        <v>67158.600000000006</v>
      </c>
      <c r="J8" s="255"/>
      <c r="K8" s="79">
        <f t="shared" si="0"/>
        <v>1865818</v>
      </c>
      <c r="L8" s="72">
        <f t="shared" si="4"/>
        <v>44.265992181445348</v>
      </c>
      <c r="M8" s="79">
        <f t="shared" si="1"/>
        <v>825922.85</v>
      </c>
      <c r="N8" s="319">
        <f t="shared" si="2"/>
        <v>81.306303892878077</v>
      </c>
      <c r="O8" s="319">
        <f t="shared" si="3"/>
        <v>7.2012146673657877</v>
      </c>
    </row>
    <row r="9" spans="1:15" ht="23.25" customHeight="1">
      <c r="A9" s="140" t="s">
        <v>32</v>
      </c>
      <c r="B9" s="50">
        <v>15</v>
      </c>
      <c r="C9" s="80">
        <v>6311527</v>
      </c>
      <c r="D9" s="72">
        <v>95</v>
      </c>
      <c r="E9" s="80">
        <f>D9*C9/100</f>
        <v>5995950.6500000004</v>
      </c>
      <c r="F9" s="141"/>
      <c r="G9" s="80">
        <v>0</v>
      </c>
      <c r="H9" s="257">
        <v>0</v>
      </c>
      <c r="I9" s="80">
        <f t="shared" ref="I9:I13" si="5">H9*G9/100</f>
        <v>0</v>
      </c>
      <c r="J9" s="256"/>
      <c r="K9" s="80">
        <f t="shared" si="0"/>
        <v>6311527</v>
      </c>
      <c r="L9" s="257">
        <f t="shared" si="4"/>
        <v>95</v>
      </c>
      <c r="M9" s="79">
        <f t="shared" si="1"/>
        <v>5995950.6500000004</v>
      </c>
      <c r="N9" s="319">
        <f t="shared" si="2"/>
        <v>95</v>
      </c>
      <c r="O9" s="319" t="e">
        <f t="shared" si="3"/>
        <v>#DIV/0!</v>
      </c>
    </row>
    <row r="10" spans="1:15" ht="23.25" customHeight="1">
      <c r="A10" s="140" t="s">
        <v>33</v>
      </c>
      <c r="B10" s="50">
        <v>16</v>
      </c>
      <c r="C10" s="79">
        <v>1176560</v>
      </c>
      <c r="D10" s="72">
        <v>70.5</v>
      </c>
      <c r="E10" s="79">
        <f t="shared" ref="E10" si="6">D10*C10/100</f>
        <v>829474.8</v>
      </c>
      <c r="F10" s="79"/>
      <c r="G10" s="79">
        <v>1070538</v>
      </c>
      <c r="H10" s="72">
        <v>15.5</v>
      </c>
      <c r="I10" s="79">
        <f t="shared" si="5"/>
        <v>165933.39000000001</v>
      </c>
      <c r="J10" s="50"/>
      <c r="K10" s="79">
        <f t="shared" si="0"/>
        <v>2247098</v>
      </c>
      <c r="L10" s="72">
        <f>M10/K10*100</f>
        <v>44.297497928439263</v>
      </c>
      <c r="M10" s="79">
        <f t="shared" si="1"/>
        <v>995408.19000000006</v>
      </c>
      <c r="N10" s="319">
        <f t="shared" si="2"/>
        <v>70.5</v>
      </c>
      <c r="O10" s="319">
        <f t="shared" si="3"/>
        <v>15.500000000000004</v>
      </c>
    </row>
    <row r="11" spans="1:15" ht="23.25" customHeight="1">
      <c r="A11" s="258" t="s">
        <v>4</v>
      </c>
      <c r="B11" s="259">
        <v>16</v>
      </c>
      <c r="C11" s="251">
        <v>1049856</v>
      </c>
      <c r="D11" s="260">
        <f t="shared" ref="D11:D21" si="7">E11/C11*100</f>
        <v>90.628503337600591</v>
      </c>
      <c r="E11" s="251">
        <v>951468.78</v>
      </c>
      <c r="F11" s="251"/>
      <c r="G11" s="251">
        <v>1124927</v>
      </c>
      <c r="H11" s="261">
        <v>0</v>
      </c>
      <c r="I11" s="251">
        <f t="shared" si="5"/>
        <v>0</v>
      </c>
      <c r="J11" s="259"/>
      <c r="K11" s="251">
        <f t="shared" si="0"/>
        <v>2174783</v>
      </c>
      <c r="L11" s="260">
        <f t="shared" si="4"/>
        <v>43.750055982596884</v>
      </c>
      <c r="M11" s="251">
        <f t="shared" si="1"/>
        <v>951468.78</v>
      </c>
      <c r="N11" s="319">
        <f t="shared" si="2"/>
        <v>90.628503337600591</v>
      </c>
      <c r="O11" s="319">
        <f t="shared" si="3"/>
        <v>0</v>
      </c>
    </row>
    <row r="12" spans="1:15" ht="23.25" customHeight="1">
      <c r="A12" s="140" t="s">
        <v>192</v>
      </c>
      <c r="B12" s="50">
        <v>7</v>
      </c>
      <c r="C12" s="79">
        <v>858171</v>
      </c>
      <c r="D12" s="72">
        <f t="shared" si="7"/>
        <v>86.03277784963602</v>
      </c>
      <c r="E12" s="79">
        <v>738308.35</v>
      </c>
      <c r="F12" s="141"/>
      <c r="G12" s="79">
        <v>425313</v>
      </c>
      <c r="H12" s="72">
        <f>I12/G12*100</f>
        <v>51.498073183749383</v>
      </c>
      <c r="I12" s="79">
        <v>219028</v>
      </c>
      <c r="J12" s="256"/>
      <c r="K12" s="79">
        <f t="shared" si="0"/>
        <v>1283484</v>
      </c>
      <c r="L12" s="72">
        <f t="shared" si="4"/>
        <v>74.588880734002146</v>
      </c>
      <c r="M12" s="79">
        <f>E12+I12</f>
        <v>957336.35</v>
      </c>
      <c r="N12" s="319">
        <f t="shared" si="2"/>
        <v>86.03277784963602</v>
      </c>
      <c r="O12" s="319">
        <f t="shared" si="3"/>
        <v>51.498073183749383</v>
      </c>
    </row>
    <row r="13" spans="1:15" ht="23.25" customHeight="1">
      <c r="A13" s="262" t="s">
        <v>6</v>
      </c>
      <c r="B13" s="50">
        <v>19</v>
      </c>
      <c r="C13" s="80">
        <v>873884</v>
      </c>
      <c r="D13" s="72">
        <v>92.9</v>
      </c>
      <c r="E13" s="80">
        <v>812373.5</v>
      </c>
      <c r="F13" s="141"/>
      <c r="G13" s="80">
        <v>578123</v>
      </c>
      <c r="H13" s="257">
        <v>0</v>
      </c>
      <c r="I13" s="80">
        <f t="shared" si="5"/>
        <v>0</v>
      </c>
      <c r="J13" s="256"/>
      <c r="K13" s="80">
        <f t="shared" si="0"/>
        <v>1452007</v>
      </c>
      <c r="L13" s="72">
        <f>M13/K13*100</f>
        <v>55.948318430971753</v>
      </c>
      <c r="M13" s="80">
        <f t="shared" si="1"/>
        <v>812373.5</v>
      </c>
      <c r="N13" s="319">
        <f t="shared" si="2"/>
        <v>92.961251150038208</v>
      </c>
      <c r="O13" s="319">
        <f t="shared" si="3"/>
        <v>0</v>
      </c>
    </row>
    <row r="14" spans="1:15" ht="23.25" customHeight="1">
      <c r="A14" s="140" t="s">
        <v>31</v>
      </c>
      <c r="B14" s="50">
        <v>18</v>
      </c>
      <c r="C14" s="79">
        <v>757567</v>
      </c>
      <c r="D14" s="72">
        <f t="shared" si="7"/>
        <v>66.059134043589538</v>
      </c>
      <c r="E14" s="79">
        <v>500442.2</v>
      </c>
      <c r="F14" s="256"/>
      <c r="G14" s="79">
        <v>922448</v>
      </c>
      <c r="H14" s="72">
        <f>I14/G14*100</f>
        <v>20.923358281442422</v>
      </c>
      <c r="I14" s="79">
        <v>193007.1</v>
      </c>
      <c r="J14" s="256"/>
      <c r="K14" s="79">
        <f t="shared" si="0"/>
        <v>1680015</v>
      </c>
      <c r="L14" s="72">
        <f t="shared" ref="L14:L21" si="8">M14/K14*100</f>
        <v>41.276375508552007</v>
      </c>
      <c r="M14" s="79">
        <f t="shared" si="1"/>
        <v>693449.3</v>
      </c>
      <c r="N14" s="319">
        <f t="shared" si="2"/>
        <v>66.059134043589538</v>
      </c>
      <c r="O14" s="319">
        <f t="shared" si="3"/>
        <v>20.923358281442422</v>
      </c>
    </row>
    <row r="15" spans="1:15" ht="23.25" customHeight="1">
      <c r="A15" s="140" t="s">
        <v>228</v>
      </c>
      <c r="B15" s="50">
        <v>10</v>
      </c>
      <c r="C15" s="79">
        <v>1106811</v>
      </c>
      <c r="D15" s="72">
        <f t="shared" si="7"/>
        <v>100</v>
      </c>
      <c r="E15" s="79">
        <v>1106811</v>
      </c>
      <c r="F15" s="141"/>
      <c r="G15" s="79">
        <v>442977</v>
      </c>
      <c r="H15" s="72">
        <f>I15/G15*100</f>
        <v>13.06719761974098</v>
      </c>
      <c r="I15" s="79">
        <v>57884.68</v>
      </c>
      <c r="J15" s="256"/>
      <c r="K15" s="79">
        <f t="shared" si="0"/>
        <v>1549788</v>
      </c>
      <c r="L15" s="72">
        <f t="shared" si="8"/>
        <v>75.151935619581508</v>
      </c>
      <c r="M15" s="79">
        <f>E15+I15</f>
        <v>1164695.68</v>
      </c>
      <c r="N15" s="319">
        <f t="shared" si="2"/>
        <v>100</v>
      </c>
      <c r="O15" s="319">
        <f t="shared" si="3"/>
        <v>13.06719761974098</v>
      </c>
    </row>
    <row r="16" spans="1:15" s="15" customFormat="1" ht="23.25" customHeight="1">
      <c r="A16" s="263" t="s">
        <v>9</v>
      </c>
      <c r="B16" s="50">
        <v>15</v>
      </c>
      <c r="C16" s="79">
        <v>778901</v>
      </c>
      <c r="D16" s="72">
        <f t="shared" si="7"/>
        <v>76.356502302603289</v>
      </c>
      <c r="E16" s="79">
        <v>594741.56000000006</v>
      </c>
      <c r="F16" s="79"/>
      <c r="G16" s="79">
        <v>580741</v>
      </c>
      <c r="H16" s="257">
        <v>0</v>
      </c>
      <c r="I16" s="79">
        <f>H16*G16/100</f>
        <v>0</v>
      </c>
      <c r="J16" s="50"/>
      <c r="K16" s="79">
        <f t="shared" si="0"/>
        <v>1359642</v>
      </c>
      <c r="L16" s="72">
        <f t="shared" si="8"/>
        <v>43.74251163173836</v>
      </c>
      <c r="M16" s="79">
        <f>E16+I16</f>
        <v>594741.56000000006</v>
      </c>
      <c r="N16" s="319">
        <f t="shared" si="2"/>
        <v>76.356502302603289</v>
      </c>
      <c r="O16" s="319">
        <f t="shared" si="3"/>
        <v>0</v>
      </c>
    </row>
    <row r="17" spans="1:15" ht="23.25" customHeight="1">
      <c r="A17" s="140" t="s">
        <v>10</v>
      </c>
      <c r="B17" s="50">
        <v>12</v>
      </c>
      <c r="C17" s="79">
        <v>398334</v>
      </c>
      <c r="D17" s="72">
        <f t="shared" si="7"/>
        <v>99.586261780315013</v>
      </c>
      <c r="E17" s="79">
        <v>396685.94</v>
      </c>
      <c r="F17" s="79"/>
      <c r="G17" s="79">
        <v>459318</v>
      </c>
      <c r="H17" s="257">
        <f>I17/G17*100</f>
        <v>1.8048062562320655</v>
      </c>
      <c r="I17" s="79">
        <v>8289.7999999999993</v>
      </c>
      <c r="J17" s="50"/>
      <c r="K17" s="79">
        <f t="shared" si="0"/>
        <v>857652</v>
      </c>
      <c r="L17" s="72">
        <f t="shared" si="8"/>
        <v>47.219121508490623</v>
      </c>
      <c r="M17" s="79">
        <f>E17+I17</f>
        <v>404975.74</v>
      </c>
      <c r="N17" s="319">
        <f t="shared" si="2"/>
        <v>99.586261780315013</v>
      </c>
      <c r="O17" s="319">
        <f t="shared" si="3"/>
        <v>1.8048062562320655</v>
      </c>
    </row>
    <row r="18" spans="1:15" ht="23.25" customHeight="1">
      <c r="A18" s="140" t="s">
        <v>11</v>
      </c>
      <c r="B18" s="50">
        <v>20</v>
      </c>
      <c r="C18" s="79">
        <v>1416271</v>
      </c>
      <c r="D18" s="72">
        <f t="shared" si="7"/>
        <v>91.228903225442025</v>
      </c>
      <c r="E18" s="79">
        <v>1292048.5</v>
      </c>
      <c r="F18" s="141"/>
      <c r="G18" s="79">
        <v>790243</v>
      </c>
      <c r="H18" s="257">
        <v>0</v>
      </c>
      <c r="I18" s="79">
        <f t="shared" ref="I18" si="9">H18*G18/100</f>
        <v>0</v>
      </c>
      <c r="J18" s="256"/>
      <c r="K18" s="79">
        <f t="shared" si="0"/>
        <v>2206514</v>
      </c>
      <c r="L18" s="72">
        <f t="shared" si="8"/>
        <v>58.55609798986093</v>
      </c>
      <c r="M18" s="79">
        <f t="shared" si="1"/>
        <v>1292048.5</v>
      </c>
      <c r="N18" s="319">
        <f t="shared" si="2"/>
        <v>91.228903225442025</v>
      </c>
      <c r="O18" s="319">
        <f t="shared" si="3"/>
        <v>0</v>
      </c>
    </row>
    <row r="19" spans="1:15" ht="23.25" customHeight="1">
      <c r="A19" s="140" t="s">
        <v>12</v>
      </c>
      <c r="B19" s="50">
        <v>15</v>
      </c>
      <c r="C19" s="79">
        <v>865530</v>
      </c>
      <c r="D19" s="72">
        <f t="shared" si="7"/>
        <v>95</v>
      </c>
      <c r="E19" s="79">
        <v>822253.5</v>
      </c>
      <c r="F19" s="141"/>
      <c r="G19" s="79">
        <v>306272</v>
      </c>
      <c r="H19" s="72">
        <f>I19/G19*100</f>
        <v>39.628304252429217</v>
      </c>
      <c r="I19" s="79">
        <v>121370.4</v>
      </c>
      <c r="J19" s="256"/>
      <c r="K19" s="79">
        <f>C19+G19</f>
        <v>1171802</v>
      </c>
      <c r="L19" s="72">
        <f t="shared" si="8"/>
        <v>80.527589131952325</v>
      </c>
      <c r="M19" s="79">
        <f t="shared" si="1"/>
        <v>943623.9</v>
      </c>
      <c r="N19" s="319">
        <f t="shared" si="2"/>
        <v>95</v>
      </c>
      <c r="O19" s="319">
        <f t="shared" si="3"/>
        <v>39.628304252429217</v>
      </c>
    </row>
    <row r="20" spans="1:15" ht="23.25" customHeight="1" thickBot="1">
      <c r="A20" s="264" t="s">
        <v>13</v>
      </c>
      <c r="B20" s="73">
        <v>16</v>
      </c>
      <c r="C20" s="79">
        <v>2487658</v>
      </c>
      <c r="D20" s="72">
        <f t="shared" si="7"/>
        <v>92.28604575066187</v>
      </c>
      <c r="E20" s="79">
        <v>2295761.2000000002</v>
      </c>
      <c r="F20" s="265"/>
      <c r="G20" s="79">
        <v>575401</v>
      </c>
      <c r="H20" s="72">
        <f>I20/G20*100</f>
        <v>55.514328268459735</v>
      </c>
      <c r="I20" s="82">
        <v>319430</v>
      </c>
      <c r="J20" s="266"/>
      <c r="K20" s="79">
        <f t="shared" si="0"/>
        <v>3063059</v>
      </c>
      <c r="L20" s="81">
        <f t="shared" si="8"/>
        <v>85.378414193131775</v>
      </c>
      <c r="M20" s="79">
        <f>E20+I20</f>
        <v>2615191.2000000002</v>
      </c>
      <c r="N20" s="319">
        <f t="shared" si="2"/>
        <v>92.28604575066187</v>
      </c>
      <c r="O20" s="319">
        <f t="shared" si="3"/>
        <v>55.514328268459735</v>
      </c>
    </row>
    <row r="21" spans="1:15" ht="23.25" customHeight="1" thickTop="1" thickBot="1">
      <c r="A21" s="317" t="s">
        <v>77</v>
      </c>
      <c r="B21" s="115">
        <f>SUM(B5:B20)</f>
        <v>265</v>
      </c>
      <c r="C21" s="116">
        <f>SUM(C5:C20)</f>
        <v>23488650</v>
      </c>
      <c r="D21" s="117">
        <f t="shared" si="7"/>
        <v>89.933687759832935</v>
      </c>
      <c r="E21" s="116">
        <f>SUM(E5:E20)</f>
        <v>21124209.149999999</v>
      </c>
      <c r="F21" s="115"/>
      <c r="G21" s="116">
        <f>SUM(G5:G20)</f>
        <v>11069801</v>
      </c>
      <c r="H21" s="117">
        <f>I21/G21*100</f>
        <v>10.914393583046344</v>
      </c>
      <c r="I21" s="116">
        <f>SUM(I5:I20)</f>
        <v>1208201.6500000001</v>
      </c>
      <c r="J21" s="116"/>
      <c r="K21" s="116">
        <f>SUM(K5:K20)</f>
        <v>34558451</v>
      </c>
      <c r="L21" s="117">
        <f t="shared" si="8"/>
        <v>64.622140616198337</v>
      </c>
      <c r="M21" s="118">
        <f>SUM(M5:M20)</f>
        <v>22332410.799999997</v>
      </c>
      <c r="N21" s="319">
        <f t="shared" si="2"/>
        <v>89.933687759832935</v>
      </c>
      <c r="O21" s="319">
        <f>I21/G21*100</f>
        <v>10.914393583046344</v>
      </c>
    </row>
    <row r="22" spans="1:15" ht="5.25" customHeight="1" thickTop="1">
      <c r="A22" s="67"/>
      <c r="B22" s="68"/>
      <c r="C22" s="69"/>
      <c r="D22" s="70"/>
      <c r="E22" s="69"/>
      <c r="F22" s="68"/>
      <c r="G22" s="69"/>
      <c r="H22" s="70"/>
      <c r="I22" s="69"/>
      <c r="J22" s="69"/>
      <c r="K22" s="69"/>
      <c r="L22" s="70"/>
      <c r="M22" s="69"/>
      <c r="N22" s="319"/>
    </row>
    <row r="23" spans="1:15" ht="17.25" customHeight="1">
      <c r="A23" s="330" t="s">
        <v>173</v>
      </c>
      <c r="B23" s="331"/>
      <c r="C23" s="331"/>
      <c r="D23" s="331"/>
      <c r="E23" s="331"/>
      <c r="F23" s="331"/>
      <c r="G23" s="331"/>
      <c r="H23" s="331"/>
      <c r="I23" s="331"/>
      <c r="J23" s="331"/>
      <c r="K23" s="331"/>
      <c r="L23" s="331"/>
      <c r="M23" s="331"/>
      <c r="N23" s="319"/>
    </row>
    <row r="24" spans="1:15" ht="15.75" customHeight="1">
      <c r="A24" s="332" t="s">
        <v>193</v>
      </c>
      <c r="B24" s="333"/>
      <c r="C24" s="333"/>
      <c r="D24" s="333"/>
      <c r="E24" s="333"/>
      <c r="F24" s="333"/>
      <c r="G24" s="333"/>
      <c r="H24" s="333"/>
      <c r="I24" s="333"/>
      <c r="J24" s="333"/>
      <c r="K24" s="333"/>
      <c r="L24" s="333"/>
      <c r="M24" s="333"/>
    </row>
    <row r="25" spans="1:15" ht="25.5" customHeight="1">
      <c r="A25" s="333" t="s">
        <v>251</v>
      </c>
      <c r="B25" s="332"/>
      <c r="C25" s="332"/>
      <c r="D25" s="332"/>
      <c r="E25" s="332"/>
      <c r="F25" s="332"/>
      <c r="G25" s="332"/>
      <c r="H25" s="332"/>
      <c r="I25" s="332"/>
      <c r="J25" s="332"/>
      <c r="K25" s="332"/>
      <c r="L25" s="332"/>
      <c r="M25" s="332"/>
    </row>
    <row r="26" spans="1:15" ht="15" customHeight="1">
      <c r="A26" s="331"/>
      <c r="B26" s="331"/>
      <c r="C26" s="331"/>
      <c r="D26" s="331"/>
      <c r="E26" s="331"/>
      <c r="F26" s="331"/>
      <c r="G26" s="331"/>
      <c r="H26" s="331"/>
      <c r="I26" s="331"/>
      <c r="J26" s="315"/>
      <c r="K26" s="334"/>
      <c r="L26" s="334"/>
      <c r="M26" s="334"/>
    </row>
    <row r="27" spans="1:15" ht="14.25" customHeight="1">
      <c r="A27" s="335" t="s">
        <v>194</v>
      </c>
      <c r="B27" s="336"/>
      <c r="C27" s="336"/>
      <c r="D27" s="336"/>
      <c r="E27" s="336"/>
      <c r="F27" s="336"/>
      <c r="G27" s="336"/>
      <c r="H27" s="336"/>
      <c r="I27" s="336"/>
      <c r="J27" s="134"/>
      <c r="K27" s="134"/>
      <c r="L27" s="134"/>
      <c r="M27" s="134"/>
    </row>
    <row r="28" spans="1:15" ht="12.75" customHeight="1">
      <c r="A28" s="329" t="s">
        <v>141</v>
      </c>
      <c r="B28" s="329"/>
      <c r="C28" s="329"/>
      <c r="D28" s="329"/>
      <c r="E28" s="329"/>
      <c r="F28" s="329"/>
      <c r="G28" s="329"/>
      <c r="H28" s="329"/>
      <c r="I28" s="329"/>
      <c r="J28" s="316"/>
      <c r="K28" s="316"/>
      <c r="L28" s="316"/>
      <c r="M28" s="316"/>
    </row>
    <row r="29" spans="1:15" ht="4.5" customHeight="1">
      <c r="A29" s="314"/>
      <c r="B29" s="314"/>
      <c r="C29" s="314"/>
      <c r="D29" s="314"/>
      <c r="E29" s="314"/>
      <c r="F29" s="314"/>
      <c r="G29" s="314"/>
      <c r="H29" s="314"/>
      <c r="I29" s="314"/>
      <c r="J29" s="318"/>
      <c r="K29" s="318"/>
      <c r="L29" s="318"/>
      <c r="M29" s="318"/>
    </row>
    <row r="30" spans="1:15" ht="17.25" customHeight="1">
      <c r="A30" s="325" t="s">
        <v>27</v>
      </c>
      <c r="B30" s="325"/>
      <c r="C30" s="325"/>
      <c r="D30" s="326">
        <v>12</v>
      </c>
      <c r="E30" s="326"/>
      <c r="F30" s="326"/>
      <c r="G30" s="326"/>
      <c r="H30" s="326"/>
      <c r="I30" s="326"/>
      <c r="J30" s="326"/>
      <c r="K30" s="326"/>
      <c r="L30" s="326"/>
      <c r="M30" s="326"/>
    </row>
    <row r="32" spans="1:15">
      <c r="E32" s="153"/>
    </row>
    <row r="33" spans="5:5">
      <c r="E33" s="153"/>
    </row>
  </sheetData>
  <mergeCells count="17">
    <mergeCell ref="A1:M1"/>
    <mergeCell ref="A3:A4"/>
    <mergeCell ref="B3:B4"/>
    <mergeCell ref="C3:E3"/>
    <mergeCell ref="F3:F4"/>
    <mergeCell ref="G3:I3"/>
    <mergeCell ref="J3:J4"/>
    <mergeCell ref="K3:M3"/>
    <mergeCell ref="A28:I28"/>
    <mergeCell ref="A30:C30"/>
    <mergeCell ref="D30:M30"/>
    <mergeCell ref="A23:M23"/>
    <mergeCell ref="A24:M24"/>
    <mergeCell ref="A25:M25"/>
    <mergeCell ref="A26:I26"/>
    <mergeCell ref="K26:M26"/>
    <mergeCell ref="A27:I27"/>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3.xml><?xml version="1.0" encoding="utf-8"?>
<worksheet xmlns="http://schemas.openxmlformats.org/spreadsheetml/2006/main" xmlns:r="http://schemas.openxmlformats.org/officeDocument/2006/relationships">
  <sheetPr>
    <tabColor rgb="FF00B050"/>
  </sheetPr>
  <dimension ref="A1:M31"/>
  <sheetViews>
    <sheetView rightToLeft="1" view="pageBreakPreview" topLeftCell="A19" zoomScaleSheetLayoutView="100" workbookViewId="0">
      <selection activeCell="N22" sqref="N22"/>
    </sheetView>
  </sheetViews>
  <sheetFormatPr defaultRowHeight="14.25"/>
  <cols>
    <col min="1" max="1" width="12.375" customWidth="1"/>
    <col min="2" max="2" width="10.875" customWidth="1"/>
    <col min="3" max="3" width="13.875" customWidth="1"/>
    <col min="4" max="4" width="14.875" style="15" customWidth="1"/>
    <col min="5" max="5" width="14.625" customWidth="1"/>
    <col min="6" max="6" width="15.375" customWidth="1"/>
    <col min="7" max="7" width="15" style="1" customWidth="1"/>
    <col min="8" max="8" width="0.75" style="1" customWidth="1"/>
    <col min="9" max="9" width="16.875" style="1" customWidth="1"/>
    <col min="10" max="10" width="15" customWidth="1"/>
    <col min="11" max="11" width="8.875" customWidth="1"/>
    <col min="12" max="12" width="11.25" customWidth="1"/>
  </cols>
  <sheetData>
    <row r="1" spans="1:13" ht="20.25" customHeight="1">
      <c r="A1" s="337" t="s">
        <v>217</v>
      </c>
      <c r="B1" s="338"/>
      <c r="C1" s="338"/>
      <c r="D1" s="338"/>
      <c r="E1" s="338"/>
      <c r="F1" s="338"/>
      <c r="G1" s="338"/>
      <c r="H1" s="338"/>
      <c r="I1" s="338"/>
      <c r="J1" s="338"/>
    </row>
    <row r="2" spans="1:13" ht="18.75" customHeight="1" thickBot="1">
      <c r="A2" s="126" t="s">
        <v>161</v>
      </c>
      <c r="B2" s="8"/>
      <c r="C2" s="8"/>
      <c r="D2" s="13"/>
      <c r="E2" s="8"/>
      <c r="F2" s="8"/>
      <c r="G2" s="8"/>
      <c r="H2" s="8"/>
      <c r="I2" s="8"/>
      <c r="J2" s="8"/>
    </row>
    <row r="3" spans="1:13" s="1" customFormat="1" ht="27.75" customHeight="1" thickTop="1">
      <c r="A3" s="321" t="s">
        <v>0</v>
      </c>
      <c r="B3" s="321" t="s">
        <v>26</v>
      </c>
      <c r="C3" s="323" t="s">
        <v>46</v>
      </c>
      <c r="D3" s="323"/>
      <c r="E3" s="323"/>
      <c r="F3" s="323"/>
      <c r="G3" s="323"/>
      <c r="H3" s="340"/>
      <c r="I3" s="323" t="s">
        <v>57</v>
      </c>
      <c r="J3" s="323"/>
    </row>
    <row r="4" spans="1:13" ht="30" customHeight="1">
      <c r="A4" s="322"/>
      <c r="B4" s="322"/>
      <c r="C4" s="108" t="s">
        <v>35</v>
      </c>
      <c r="D4" s="108" t="s">
        <v>36</v>
      </c>
      <c r="E4" s="108" t="s">
        <v>17</v>
      </c>
      <c r="F4" s="108" t="s">
        <v>61</v>
      </c>
      <c r="G4" s="108" t="s">
        <v>62</v>
      </c>
      <c r="H4" s="341"/>
      <c r="I4" s="108" t="s">
        <v>63</v>
      </c>
      <c r="J4" s="108" t="s">
        <v>155</v>
      </c>
    </row>
    <row r="5" spans="1:13" ht="24" customHeight="1">
      <c r="A5" s="140" t="s">
        <v>1</v>
      </c>
      <c r="B5" s="50">
        <v>31</v>
      </c>
      <c r="C5" s="267">
        <v>618402</v>
      </c>
      <c r="D5" s="267">
        <v>211121.6</v>
      </c>
      <c r="E5" s="267">
        <v>0</v>
      </c>
      <c r="F5" s="267">
        <f t="shared" ref="F5:F21" si="0">SUM(C5:E5)</f>
        <v>829523.6</v>
      </c>
      <c r="G5" s="267">
        <f>F5/365</f>
        <v>2272.6673972602739</v>
      </c>
      <c r="H5" s="255"/>
      <c r="I5" s="72">
        <v>0</v>
      </c>
      <c r="J5" s="72">
        <v>0</v>
      </c>
    </row>
    <row r="6" spans="1:13" ht="24" customHeight="1">
      <c r="A6" s="140" t="s">
        <v>2</v>
      </c>
      <c r="B6" s="50">
        <v>12</v>
      </c>
      <c r="C6" s="267">
        <v>307519</v>
      </c>
      <c r="D6" s="267">
        <v>119388.8</v>
      </c>
      <c r="E6" s="267">
        <v>120</v>
      </c>
      <c r="F6" s="267">
        <v>427027.8</v>
      </c>
      <c r="G6" s="267">
        <f t="shared" ref="G6:G11" si="1">F6/365</f>
        <v>1169.9391780821918</v>
      </c>
      <c r="H6" s="268"/>
      <c r="I6" s="267">
        <v>0</v>
      </c>
      <c r="J6" s="267">
        <v>0</v>
      </c>
    </row>
    <row r="7" spans="1:13" ht="24" customHeight="1">
      <c r="A7" s="140" t="s">
        <v>3</v>
      </c>
      <c r="B7" s="50">
        <v>22</v>
      </c>
      <c r="C7" s="267">
        <v>622656</v>
      </c>
      <c r="D7" s="267">
        <v>636628.80000000005</v>
      </c>
      <c r="E7" s="267">
        <v>272088</v>
      </c>
      <c r="F7" s="267">
        <f t="shared" si="0"/>
        <v>1531372.8</v>
      </c>
      <c r="G7" s="267">
        <f t="shared" si="1"/>
        <v>4195.5419178082193</v>
      </c>
      <c r="H7" s="268"/>
      <c r="I7" s="267">
        <v>0</v>
      </c>
      <c r="J7" s="267">
        <v>0</v>
      </c>
      <c r="K7" s="146"/>
    </row>
    <row r="8" spans="1:13" ht="24" customHeight="1">
      <c r="A8" s="140" t="s">
        <v>15</v>
      </c>
      <c r="B8" s="50">
        <v>21</v>
      </c>
      <c r="C8" s="267">
        <v>633372</v>
      </c>
      <c r="D8" s="82">
        <v>1643264</v>
      </c>
      <c r="E8" s="82">
        <v>67456</v>
      </c>
      <c r="F8" s="267">
        <f t="shared" si="0"/>
        <v>2344092</v>
      </c>
      <c r="G8" s="267">
        <f t="shared" si="1"/>
        <v>6422.1698630136989</v>
      </c>
      <c r="H8" s="269"/>
      <c r="I8" s="267">
        <v>0</v>
      </c>
      <c r="J8" s="267">
        <v>0</v>
      </c>
    </row>
    <row r="9" spans="1:13" s="3" customFormat="1" ht="24" customHeight="1">
      <c r="A9" s="140" t="s">
        <v>32</v>
      </c>
      <c r="B9" s="50">
        <v>15</v>
      </c>
      <c r="C9" s="267">
        <v>3349960</v>
      </c>
      <c r="D9" s="267">
        <v>50022.400000000001</v>
      </c>
      <c r="E9" s="267">
        <v>0</v>
      </c>
      <c r="F9" s="267">
        <f t="shared" si="0"/>
        <v>3399982.4</v>
      </c>
      <c r="G9" s="267">
        <f t="shared" si="1"/>
        <v>9315.0202739726028</v>
      </c>
      <c r="H9" s="268"/>
      <c r="I9" s="267">
        <v>0</v>
      </c>
      <c r="J9" s="82">
        <v>0</v>
      </c>
      <c r="K9" s="1"/>
      <c r="L9" s="1"/>
      <c r="M9" s="1"/>
    </row>
    <row r="10" spans="1:13" ht="24" customHeight="1">
      <c r="A10" s="140" t="s">
        <v>33</v>
      </c>
      <c r="B10" s="50">
        <v>16</v>
      </c>
      <c r="C10" s="82">
        <v>497214</v>
      </c>
      <c r="D10" s="82">
        <v>93872</v>
      </c>
      <c r="E10" s="82">
        <v>13800</v>
      </c>
      <c r="F10" s="267">
        <f t="shared" si="0"/>
        <v>604886</v>
      </c>
      <c r="G10" s="267">
        <f t="shared" si="1"/>
        <v>1657.2219178082191</v>
      </c>
      <c r="H10" s="268"/>
      <c r="I10" s="267">
        <v>0</v>
      </c>
      <c r="J10" s="267">
        <v>0</v>
      </c>
      <c r="K10" s="1"/>
      <c r="L10" s="1"/>
      <c r="M10" s="1"/>
    </row>
    <row r="11" spans="1:13" ht="24" customHeight="1">
      <c r="A11" s="140" t="s">
        <v>4</v>
      </c>
      <c r="B11" s="50">
        <v>16</v>
      </c>
      <c r="C11" s="267">
        <v>450298</v>
      </c>
      <c r="D11" s="267">
        <v>188795</v>
      </c>
      <c r="E11" s="267">
        <v>2248.5</v>
      </c>
      <c r="F11" s="267">
        <f t="shared" si="0"/>
        <v>641341.5</v>
      </c>
      <c r="G11" s="267">
        <f t="shared" si="1"/>
        <v>1757.1</v>
      </c>
      <c r="H11" s="268"/>
      <c r="I11" s="267">
        <v>0</v>
      </c>
      <c r="J11" s="267">
        <f>I11*270</f>
        <v>0</v>
      </c>
    </row>
    <row r="12" spans="1:13" ht="24" customHeight="1">
      <c r="A12" s="263" t="s">
        <v>5</v>
      </c>
      <c r="B12" s="50">
        <v>7</v>
      </c>
      <c r="C12" s="267">
        <v>555918</v>
      </c>
      <c r="D12" s="267">
        <v>333774.40000000002</v>
      </c>
      <c r="E12" s="267">
        <v>16400</v>
      </c>
      <c r="F12" s="267">
        <f t="shared" si="0"/>
        <v>906092.4</v>
      </c>
      <c r="G12" s="267">
        <f t="shared" ref="G12:G19" si="2">F12/365</f>
        <v>2482.4449315068496</v>
      </c>
      <c r="H12" s="267"/>
      <c r="I12" s="267">
        <v>0</v>
      </c>
      <c r="J12" s="267">
        <v>0</v>
      </c>
      <c r="K12" s="344" t="s">
        <v>229</v>
      </c>
      <c r="L12" s="345"/>
    </row>
    <row r="13" spans="1:13" ht="24" customHeight="1" thickBot="1">
      <c r="A13" s="140" t="s">
        <v>6</v>
      </c>
      <c r="B13" s="50">
        <v>19</v>
      </c>
      <c r="C13" s="270">
        <v>407217</v>
      </c>
      <c r="D13" s="270">
        <v>383689</v>
      </c>
      <c r="E13" s="270">
        <v>10859</v>
      </c>
      <c r="F13" s="270">
        <f>SUM(C13:E13)</f>
        <v>801765</v>
      </c>
      <c r="G13" s="270">
        <f t="shared" si="2"/>
        <v>2196.6164383561645</v>
      </c>
      <c r="H13" s="270"/>
      <c r="I13" s="270">
        <v>0</v>
      </c>
      <c r="J13" s="270">
        <v>0</v>
      </c>
      <c r="K13" s="64">
        <v>54</v>
      </c>
      <c r="L13" s="65" t="s">
        <v>93</v>
      </c>
    </row>
    <row r="14" spans="1:13" ht="24" customHeight="1" thickBot="1">
      <c r="A14" s="140" t="s">
        <v>7</v>
      </c>
      <c r="B14" s="50">
        <v>18</v>
      </c>
      <c r="C14" s="82">
        <v>822748</v>
      </c>
      <c r="D14" s="82">
        <v>1902602.4</v>
      </c>
      <c r="E14" s="82">
        <v>184632</v>
      </c>
      <c r="F14" s="267">
        <f t="shared" si="0"/>
        <v>2909982.4</v>
      </c>
      <c r="G14" s="267">
        <f t="shared" si="2"/>
        <v>7972.5545205479448</v>
      </c>
      <c r="H14" s="268"/>
      <c r="I14" s="270">
        <v>0</v>
      </c>
      <c r="J14" s="270">
        <v>0</v>
      </c>
      <c r="K14" s="56">
        <v>5</v>
      </c>
      <c r="L14" s="57" t="s">
        <v>72</v>
      </c>
      <c r="M14" s="57" t="s">
        <v>175</v>
      </c>
    </row>
    <row r="15" spans="1:13" ht="24" customHeight="1" thickBot="1">
      <c r="A15" s="140" t="s">
        <v>8</v>
      </c>
      <c r="B15" s="50">
        <v>10</v>
      </c>
      <c r="C15" s="267">
        <v>591144</v>
      </c>
      <c r="D15" s="267">
        <v>402555.2</v>
      </c>
      <c r="E15" s="267">
        <v>1264</v>
      </c>
      <c r="F15" s="267">
        <f t="shared" si="0"/>
        <v>994963.2</v>
      </c>
      <c r="G15" s="267">
        <f t="shared" si="2"/>
        <v>2725.9265753424656</v>
      </c>
      <c r="H15" s="268"/>
      <c r="I15" s="267">
        <v>0</v>
      </c>
      <c r="J15" s="267">
        <v>0</v>
      </c>
      <c r="K15" s="58">
        <f>K13*K14</f>
        <v>270</v>
      </c>
      <c r="L15" s="59" t="s">
        <v>72</v>
      </c>
      <c r="M15" s="57" t="s">
        <v>176</v>
      </c>
    </row>
    <row r="16" spans="1:13" s="15" customFormat="1" ht="24" customHeight="1">
      <c r="A16" s="263" t="s">
        <v>9</v>
      </c>
      <c r="B16" s="50">
        <v>15</v>
      </c>
      <c r="C16" s="267">
        <v>282143</v>
      </c>
      <c r="D16" s="267">
        <v>170435.20000000001</v>
      </c>
      <c r="E16" s="267">
        <v>1900</v>
      </c>
      <c r="F16" s="267">
        <f t="shared" si="0"/>
        <v>454478.2</v>
      </c>
      <c r="G16" s="267">
        <f t="shared" si="2"/>
        <v>1245.1457534246576</v>
      </c>
      <c r="H16" s="267"/>
      <c r="I16" s="267">
        <v>2300</v>
      </c>
      <c r="J16" s="267">
        <f>I16*270</f>
        <v>621000</v>
      </c>
      <c r="K16" s="346" t="s">
        <v>92</v>
      </c>
      <c r="L16" s="346"/>
    </row>
    <row r="17" spans="1:12" ht="24" customHeight="1">
      <c r="A17" s="140" t="s">
        <v>10</v>
      </c>
      <c r="B17" s="50">
        <v>12</v>
      </c>
      <c r="C17" s="267">
        <v>132170.1</v>
      </c>
      <c r="D17" s="270">
        <v>230.6</v>
      </c>
      <c r="E17" s="270">
        <v>1200</v>
      </c>
      <c r="F17" s="270">
        <f t="shared" si="0"/>
        <v>133600.70000000001</v>
      </c>
      <c r="G17" s="267">
        <f t="shared" si="2"/>
        <v>366.02931506849319</v>
      </c>
      <c r="H17" s="268"/>
      <c r="I17" s="270">
        <v>1600</v>
      </c>
      <c r="J17" s="270">
        <f>I17*270</f>
        <v>432000</v>
      </c>
      <c r="K17" s="1"/>
      <c r="L17" s="1"/>
    </row>
    <row r="18" spans="1:12" ht="24" customHeight="1">
      <c r="A18" s="140" t="s">
        <v>11</v>
      </c>
      <c r="B18" s="50">
        <v>20</v>
      </c>
      <c r="C18" s="267">
        <v>1248156</v>
      </c>
      <c r="D18" s="267">
        <v>88142.399999999994</v>
      </c>
      <c r="E18" s="267">
        <v>800</v>
      </c>
      <c r="F18" s="267">
        <f t="shared" si="0"/>
        <v>1337098.3999999999</v>
      </c>
      <c r="G18" s="267">
        <f t="shared" si="2"/>
        <v>3663.2832876712328</v>
      </c>
      <c r="H18" s="268"/>
      <c r="I18" s="267">
        <v>0</v>
      </c>
      <c r="J18" s="267">
        <v>0</v>
      </c>
    </row>
    <row r="19" spans="1:12" ht="24" customHeight="1">
      <c r="A19" s="140" t="s">
        <v>12</v>
      </c>
      <c r="B19" s="50">
        <v>15</v>
      </c>
      <c r="C19" s="267">
        <v>302723</v>
      </c>
      <c r="D19" s="267">
        <v>55376.6</v>
      </c>
      <c r="E19" s="267">
        <v>25849</v>
      </c>
      <c r="F19" s="267">
        <f t="shared" si="0"/>
        <v>383948.6</v>
      </c>
      <c r="G19" s="267">
        <f t="shared" si="2"/>
        <v>1051.9139726027397</v>
      </c>
      <c r="H19" s="268"/>
      <c r="I19" s="267">
        <v>0</v>
      </c>
      <c r="J19" s="267">
        <v>0</v>
      </c>
    </row>
    <row r="20" spans="1:12" ht="24" customHeight="1" thickBot="1">
      <c r="A20" s="264" t="s">
        <v>13</v>
      </c>
      <c r="B20" s="73">
        <v>16</v>
      </c>
      <c r="C20" s="267">
        <v>1009889</v>
      </c>
      <c r="D20" s="104">
        <v>974958.39999999991</v>
      </c>
      <c r="E20" s="104">
        <v>25533</v>
      </c>
      <c r="F20" s="270">
        <f t="shared" si="0"/>
        <v>2010380.4</v>
      </c>
      <c r="G20" s="270">
        <f>F20/365</f>
        <v>5507.8915068493152</v>
      </c>
      <c r="H20" s="271"/>
      <c r="I20" s="272">
        <v>0</v>
      </c>
      <c r="J20" s="267">
        <v>0</v>
      </c>
    </row>
    <row r="21" spans="1:12" s="1" customFormat="1" ht="24" customHeight="1" thickTop="1" thickBot="1">
      <c r="A21" s="114" t="s">
        <v>77</v>
      </c>
      <c r="B21" s="115">
        <f t="shared" ref="B21" si="3">SUM(B5:B20)</f>
        <v>265</v>
      </c>
      <c r="C21" s="128">
        <f>SUM(C5:C20)</f>
        <v>11831529.1</v>
      </c>
      <c r="D21" s="128">
        <f>SUM(D5:D20)</f>
        <v>7254856.8000000007</v>
      </c>
      <c r="E21" s="128">
        <f>SUM(E5:E20)</f>
        <v>624149.5</v>
      </c>
      <c r="F21" s="130">
        <f t="shared" si="0"/>
        <v>19710535.399999999</v>
      </c>
      <c r="G21" s="130">
        <f>SUM(G5:G20)</f>
        <v>54001.466849315068</v>
      </c>
      <c r="H21" s="130"/>
      <c r="I21" s="130">
        <f>SUM(I5:I20)</f>
        <v>3900</v>
      </c>
      <c r="J21" s="130">
        <f>SUM(J5:J20)</f>
        <v>1053000</v>
      </c>
      <c r="K21" s="15"/>
    </row>
    <row r="22" spans="1:12" s="1" customFormat="1" ht="17.25" customHeight="1" thickTop="1">
      <c r="A22" s="348" t="s">
        <v>37</v>
      </c>
      <c r="B22" s="349"/>
      <c r="C22" s="349"/>
      <c r="D22" s="349"/>
      <c r="E22" s="349"/>
      <c r="F22" s="349"/>
      <c r="G22" s="18"/>
      <c r="H22" s="31"/>
      <c r="I22" s="31"/>
      <c r="J22" s="12"/>
    </row>
    <row r="23" spans="1:12" s="1" customFormat="1" ht="15.75" customHeight="1">
      <c r="A23" s="347" t="s">
        <v>252</v>
      </c>
      <c r="B23" s="347"/>
      <c r="C23" s="347"/>
      <c r="D23" s="347"/>
      <c r="E23" s="347"/>
      <c r="F23" s="347"/>
      <c r="G23" s="347"/>
      <c r="H23" s="347"/>
      <c r="I23" s="347"/>
      <c r="J23" s="347"/>
    </row>
    <row r="24" spans="1:12" s="1" customFormat="1" ht="14.25" customHeight="1">
      <c r="A24" s="331" t="s">
        <v>156</v>
      </c>
      <c r="B24" s="331"/>
      <c r="C24" s="331"/>
      <c r="D24" s="331"/>
      <c r="E24" s="331"/>
      <c r="F24" s="7"/>
      <c r="G24" s="7"/>
      <c r="H24" s="7"/>
      <c r="I24" s="7"/>
      <c r="J24" s="7"/>
    </row>
    <row r="25" spans="1:12" s="1" customFormat="1" ht="23.25" customHeight="1">
      <c r="A25" s="330" t="s">
        <v>253</v>
      </c>
      <c r="B25" s="331"/>
      <c r="C25" s="331"/>
      <c r="D25" s="331"/>
      <c r="E25" s="331"/>
      <c r="F25" s="331"/>
      <c r="G25" s="331"/>
      <c r="H25" s="331"/>
      <c r="I25" s="331"/>
      <c r="J25" s="331"/>
    </row>
    <row r="26" spans="1:12" s="1" customFormat="1" ht="13.5" customHeight="1">
      <c r="A26" s="335" t="s">
        <v>194</v>
      </c>
      <c r="B26" s="336"/>
      <c r="C26" s="336"/>
      <c r="D26" s="336"/>
      <c r="E26" s="336"/>
      <c r="F26" s="336"/>
      <c r="G26" s="336"/>
      <c r="H26" s="336"/>
      <c r="I26" s="336"/>
      <c r="J26" s="7"/>
    </row>
    <row r="27" spans="1:12" s="3" customFormat="1" ht="12.75" customHeight="1">
      <c r="A27" s="329" t="s">
        <v>141</v>
      </c>
      <c r="B27" s="329"/>
      <c r="C27" s="329"/>
      <c r="D27" s="329"/>
      <c r="E27" s="329"/>
      <c r="F27" s="329"/>
      <c r="G27" s="329"/>
      <c r="H27" s="329"/>
      <c r="I27" s="329"/>
      <c r="J27" s="40"/>
    </row>
    <row r="28" spans="1:12" s="3" customFormat="1" ht="3.75" hidden="1" customHeight="1">
      <c r="A28" s="138"/>
      <c r="B28" s="137"/>
      <c r="C28" s="137"/>
      <c r="D28" s="137"/>
      <c r="E28" s="137"/>
      <c r="F28" s="137"/>
      <c r="G28" s="137"/>
      <c r="H28" s="137"/>
      <c r="I28" s="137"/>
      <c r="J28" s="40"/>
    </row>
    <row r="29" spans="1:12" ht="18.75" customHeight="1">
      <c r="A29" s="325" t="s">
        <v>27</v>
      </c>
      <c r="B29" s="325"/>
      <c r="C29" s="325"/>
      <c r="D29" s="326">
        <v>13</v>
      </c>
      <c r="E29" s="326"/>
      <c r="F29" s="326"/>
      <c r="G29" s="326"/>
      <c r="H29" s="326"/>
      <c r="I29" s="326"/>
      <c r="J29" s="326"/>
    </row>
    <row r="31" spans="1:12">
      <c r="D31" s="16"/>
    </row>
  </sheetData>
  <mergeCells count="16">
    <mergeCell ref="A1:J1"/>
    <mergeCell ref="D29:J29"/>
    <mergeCell ref="A22:F22"/>
    <mergeCell ref="A3:A4"/>
    <mergeCell ref="B3:B4"/>
    <mergeCell ref="C3:G3"/>
    <mergeCell ref="H3:H4"/>
    <mergeCell ref="I3:J3"/>
    <mergeCell ref="A26:I26"/>
    <mergeCell ref="A27:I27"/>
    <mergeCell ref="K12:L12"/>
    <mergeCell ref="A25:J25"/>
    <mergeCell ref="A24:E24"/>
    <mergeCell ref="K16:L16"/>
    <mergeCell ref="A29:C29"/>
    <mergeCell ref="A23:J23"/>
  </mergeCells>
  <printOptions horizontalCentered="1"/>
  <pageMargins left="0.511811023622047" right="0.511811023622047" top="0.59055118110236204" bottom="0" header="0.31496062992126" footer="0.31496062992126"/>
  <pageSetup paperSize="9" scale="90" orientation="landscape" r:id="rId1"/>
  <drawing r:id="rId2"/>
</worksheet>
</file>

<file path=xl/worksheets/sheet4.xml><?xml version="1.0" encoding="utf-8"?>
<worksheet xmlns="http://schemas.openxmlformats.org/spreadsheetml/2006/main" xmlns:r="http://schemas.openxmlformats.org/officeDocument/2006/relationships">
  <sheetPr>
    <tabColor rgb="FF00B050"/>
  </sheetPr>
  <dimension ref="A1:K30"/>
  <sheetViews>
    <sheetView rightToLeft="1" view="pageBreakPreview" zoomScaleSheetLayoutView="100" workbookViewId="0">
      <selection activeCell="L5" sqref="L5"/>
    </sheetView>
  </sheetViews>
  <sheetFormatPr defaultColWidth="9" defaultRowHeight="14.25"/>
  <cols>
    <col min="1" max="1" width="13.25" style="1" customWidth="1"/>
    <col min="2" max="2" width="13.125" style="1" customWidth="1"/>
    <col min="3" max="3" width="15.625" style="1" customWidth="1"/>
    <col min="4" max="4" width="12.875" style="1" customWidth="1"/>
    <col min="5" max="5" width="16" style="1" customWidth="1"/>
    <col min="6" max="6" width="0.875" style="1" customWidth="1"/>
    <col min="7" max="7" width="11.625" style="1" customWidth="1"/>
    <col min="8" max="8" width="11.625" style="15" customWidth="1"/>
    <col min="9" max="10" width="11.625" style="1" customWidth="1"/>
    <col min="11" max="16384" width="9" style="1"/>
  </cols>
  <sheetData>
    <row r="1" spans="1:11" ht="27" customHeight="1">
      <c r="A1" s="328" t="s">
        <v>218</v>
      </c>
      <c r="B1" s="328"/>
      <c r="C1" s="328"/>
      <c r="D1" s="328"/>
      <c r="E1" s="328"/>
      <c r="F1" s="328"/>
      <c r="G1" s="328"/>
      <c r="H1" s="328"/>
      <c r="I1" s="328"/>
      <c r="J1" s="328"/>
    </row>
    <row r="2" spans="1:11" ht="21.75" customHeight="1" thickBot="1">
      <c r="A2" s="126" t="s">
        <v>162</v>
      </c>
      <c r="B2" s="8"/>
      <c r="C2" s="8"/>
      <c r="D2" s="8"/>
      <c r="E2" s="8"/>
      <c r="F2" s="8"/>
      <c r="G2" s="8"/>
      <c r="H2" s="13"/>
      <c r="I2" s="8"/>
      <c r="J2" s="8"/>
    </row>
    <row r="3" spans="1:11" ht="28.5" customHeight="1" thickTop="1">
      <c r="A3" s="321" t="s">
        <v>0</v>
      </c>
      <c r="B3" s="323" t="s">
        <v>143</v>
      </c>
      <c r="C3" s="323"/>
      <c r="D3" s="323"/>
      <c r="E3" s="323"/>
      <c r="F3" s="110"/>
      <c r="G3" s="323" t="s">
        <v>142</v>
      </c>
      <c r="H3" s="323"/>
      <c r="I3" s="323"/>
      <c r="J3" s="323"/>
    </row>
    <row r="4" spans="1:11" ht="35.25" customHeight="1">
      <c r="A4" s="322"/>
      <c r="B4" s="108" t="s">
        <v>35</v>
      </c>
      <c r="C4" s="108" t="s">
        <v>36</v>
      </c>
      <c r="D4" s="108" t="s">
        <v>17</v>
      </c>
      <c r="E4" s="108" t="s">
        <v>61</v>
      </c>
      <c r="F4" s="109"/>
      <c r="G4" s="108" t="s">
        <v>115</v>
      </c>
      <c r="H4" s="108" t="s">
        <v>116</v>
      </c>
      <c r="I4" s="108" t="s">
        <v>117</v>
      </c>
      <c r="J4" s="108" t="s">
        <v>14</v>
      </c>
    </row>
    <row r="5" spans="1:11" ht="24" customHeight="1">
      <c r="A5" s="273" t="s">
        <v>1</v>
      </c>
      <c r="B5" s="267">
        <v>618402</v>
      </c>
      <c r="C5" s="267">
        <v>211121.6</v>
      </c>
      <c r="D5" s="267">
        <v>0</v>
      </c>
      <c r="E5" s="274">
        <f t="shared" ref="E5:E21" si="0">SUM(B5:D5)</f>
        <v>829523.6</v>
      </c>
      <c r="F5" s="273"/>
      <c r="G5" s="72">
        <f>B5/E5*100</f>
        <v>74.54905442111594</v>
      </c>
      <c r="H5" s="72">
        <f>C5/E5*100</f>
        <v>25.450945578884077</v>
      </c>
      <c r="I5" s="72">
        <f>D5/E5*100</f>
        <v>0</v>
      </c>
      <c r="J5" s="72">
        <f>SUM(G5:I5)</f>
        <v>100.00000000000001</v>
      </c>
      <c r="K5" s="44"/>
    </row>
    <row r="6" spans="1:11" ht="24" customHeight="1">
      <c r="A6" s="275" t="s">
        <v>2</v>
      </c>
      <c r="B6" s="267">
        <v>307519</v>
      </c>
      <c r="C6" s="267">
        <v>119388.8</v>
      </c>
      <c r="D6" s="267">
        <v>120</v>
      </c>
      <c r="E6" s="274">
        <f t="shared" si="0"/>
        <v>427027.8</v>
      </c>
      <c r="F6" s="273"/>
      <c r="G6" s="72">
        <f>B6/E6*100</f>
        <v>72.013812683858063</v>
      </c>
      <c r="H6" s="72">
        <f>C6/E6*100</f>
        <v>27.95808610118592</v>
      </c>
      <c r="I6" s="72">
        <f>D6/E6*100</f>
        <v>2.8101214956028627E-2</v>
      </c>
      <c r="J6" s="72">
        <f>SUM(G6:I6)</f>
        <v>100</v>
      </c>
    </row>
    <row r="7" spans="1:11" ht="24" customHeight="1">
      <c r="A7" s="273" t="s">
        <v>3</v>
      </c>
      <c r="B7" s="267">
        <v>622656</v>
      </c>
      <c r="C7" s="267">
        <v>636628.80000000005</v>
      </c>
      <c r="D7" s="267">
        <v>272088</v>
      </c>
      <c r="E7" s="274">
        <f t="shared" si="0"/>
        <v>1531372.8</v>
      </c>
      <c r="F7" s="273"/>
      <c r="G7" s="72">
        <f>B7/E7*100</f>
        <v>40.659988214496167</v>
      </c>
      <c r="H7" s="72">
        <f>C7/E7*100</f>
        <v>41.572424428591134</v>
      </c>
      <c r="I7" s="72">
        <f>D7/E7*100</f>
        <v>17.767587356912699</v>
      </c>
      <c r="J7" s="72">
        <f>SUM(G7:I7)</f>
        <v>100</v>
      </c>
    </row>
    <row r="8" spans="1:11" ht="24" customHeight="1">
      <c r="A8" s="273" t="s">
        <v>15</v>
      </c>
      <c r="B8" s="267">
        <v>633372</v>
      </c>
      <c r="C8" s="82">
        <v>1643264</v>
      </c>
      <c r="D8" s="82">
        <v>67456</v>
      </c>
      <c r="E8" s="274">
        <f t="shared" si="0"/>
        <v>2344092</v>
      </c>
      <c r="F8" s="273"/>
      <c r="G8" s="72">
        <f>B8/E8*100</f>
        <v>27.019929251923557</v>
      </c>
      <c r="H8" s="72">
        <f>C8/E8*100</f>
        <v>70.10236799579539</v>
      </c>
      <c r="I8" s="72">
        <f>D8/E8*100</f>
        <v>2.8777027522810537</v>
      </c>
      <c r="J8" s="72">
        <f t="shared" ref="J8:J21" si="1">SUM(G8:I8)</f>
        <v>100</v>
      </c>
      <c r="K8" s="136"/>
    </row>
    <row r="9" spans="1:11" s="3" customFormat="1" ht="24" customHeight="1">
      <c r="A9" s="273" t="s">
        <v>32</v>
      </c>
      <c r="B9" s="267">
        <v>3349960</v>
      </c>
      <c r="C9" s="267">
        <v>50022.400000000001</v>
      </c>
      <c r="D9" s="267">
        <v>0</v>
      </c>
      <c r="E9" s="274">
        <f t="shared" si="0"/>
        <v>3399982.4</v>
      </c>
      <c r="F9" s="273"/>
      <c r="G9" s="72">
        <f t="shared" ref="G9:G21" si="2">B9/E9*100</f>
        <v>98.528745325269924</v>
      </c>
      <c r="H9" s="72">
        <f t="shared" ref="H9:H21" si="3">C9/E9*100</f>
        <v>1.471254674730081</v>
      </c>
      <c r="I9" s="72">
        <f t="shared" ref="I9:I21" si="4">D9/E9*100</f>
        <v>0</v>
      </c>
      <c r="J9" s="72">
        <f t="shared" si="1"/>
        <v>100</v>
      </c>
    </row>
    <row r="10" spans="1:11" ht="24" customHeight="1">
      <c r="A10" s="273" t="s">
        <v>33</v>
      </c>
      <c r="B10" s="82">
        <v>497214</v>
      </c>
      <c r="C10" s="82">
        <v>93872</v>
      </c>
      <c r="D10" s="82">
        <v>13800</v>
      </c>
      <c r="E10" s="274">
        <f t="shared" si="0"/>
        <v>604886</v>
      </c>
      <c r="F10" s="273"/>
      <c r="G10" s="72">
        <f t="shared" ref="G10:G15" si="5">B10/E10*100</f>
        <v>82.199621085626049</v>
      </c>
      <c r="H10" s="72">
        <f t="shared" ref="H10:H15" si="6">C10/E10*100</f>
        <v>15.518957291125931</v>
      </c>
      <c r="I10" s="72">
        <f t="shared" ref="I10:I15" si="7">D10/E10*100</f>
        <v>2.2814216232480167</v>
      </c>
      <c r="J10" s="72">
        <f t="shared" si="1"/>
        <v>100</v>
      </c>
    </row>
    <row r="11" spans="1:11" ht="24" customHeight="1">
      <c r="A11" s="275" t="s">
        <v>4</v>
      </c>
      <c r="B11" s="267">
        <v>450298</v>
      </c>
      <c r="C11" s="267">
        <v>188795</v>
      </c>
      <c r="D11" s="267">
        <v>2248.5</v>
      </c>
      <c r="E11" s="274">
        <f t="shared" si="0"/>
        <v>641341.5</v>
      </c>
      <c r="F11" s="273"/>
      <c r="G11" s="72">
        <f t="shared" si="5"/>
        <v>70.211891792438195</v>
      </c>
      <c r="H11" s="72">
        <f t="shared" si="6"/>
        <v>29.437514958879163</v>
      </c>
      <c r="I11" s="72">
        <f t="shared" si="7"/>
        <v>0.35059324868264408</v>
      </c>
      <c r="J11" s="72">
        <f t="shared" si="1"/>
        <v>100</v>
      </c>
    </row>
    <row r="12" spans="1:11" ht="24" customHeight="1">
      <c r="A12" s="273" t="s">
        <v>5</v>
      </c>
      <c r="B12" s="267">
        <v>555918</v>
      </c>
      <c r="C12" s="267">
        <v>333774.40000000002</v>
      </c>
      <c r="D12" s="267">
        <v>16400</v>
      </c>
      <c r="E12" s="274">
        <f t="shared" si="0"/>
        <v>906092.4</v>
      </c>
      <c r="F12" s="273"/>
      <c r="G12" s="72">
        <f t="shared" si="5"/>
        <v>61.353345420400828</v>
      </c>
      <c r="H12" s="72">
        <f t="shared" si="6"/>
        <v>36.836684647172852</v>
      </c>
      <c r="I12" s="72">
        <f t="shared" si="7"/>
        <v>1.8099699324263177</v>
      </c>
      <c r="J12" s="72">
        <f t="shared" si="1"/>
        <v>99.999999999999986</v>
      </c>
    </row>
    <row r="13" spans="1:11" ht="24" customHeight="1">
      <c r="A13" s="273" t="s">
        <v>6</v>
      </c>
      <c r="B13" s="270">
        <v>407217</v>
      </c>
      <c r="C13" s="270">
        <v>383689</v>
      </c>
      <c r="D13" s="270">
        <v>10859</v>
      </c>
      <c r="E13" s="274">
        <f t="shared" si="0"/>
        <v>801765</v>
      </c>
      <c r="F13" s="273"/>
      <c r="G13" s="72">
        <f t="shared" si="5"/>
        <v>50.790069409365593</v>
      </c>
      <c r="H13" s="72">
        <f t="shared" si="6"/>
        <v>47.855543706697098</v>
      </c>
      <c r="I13" s="72">
        <f t="shared" si="7"/>
        <v>1.3543868839373132</v>
      </c>
      <c r="J13" s="72">
        <f t="shared" si="1"/>
        <v>100</v>
      </c>
    </row>
    <row r="14" spans="1:11" s="136" customFormat="1" ht="24" customHeight="1">
      <c r="A14" s="273" t="s">
        <v>7</v>
      </c>
      <c r="B14" s="82">
        <v>822748</v>
      </c>
      <c r="C14" s="82">
        <v>1902602.4</v>
      </c>
      <c r="D14" s="82">
        <v>184632</v>
      </c>
      <c r="E14" s="274">
        <f t="shared" si="0"/>
        <v>2909982.4</v>
      </c>
      <c r="F14" s="273"/>
      <c r="G14" s="72">
        <f t="shared" si="5"/>
        <v>28.273298147782612</v>
      </c>
      <c r="H14" s="72">
        <f t="shared" si="6"/>
        <v>65.381921210245125</v>
      </c>
      <c r="I14" s="72">
        <f t="shared" si="7"/>
        <v>6.3447806419722683</v>
      </c>
      <c r="J14" s="72">
        <f t="shared" si="1"/>
        <v>100</v>
      </c>
    </row>
    <row r="15" spans="1:11" ht="24" customHeight="1">
      <c r="A15" s="273" t="s">
        <v>8</v>
      </c>
      <c r="B15" s="267">
        <v>591144</v>
      </c>
      <c r="C15" s="267">
        <v>402555.2</v>
      </c>
      <c r="D15" s="267">
        <v>1264</v>
      </c>
      <c r="E15" s="274">
        <f t="shared" si="0"/>
        <v>994963.2</v>
      </c>
      <c r="F15" s="273"/>
      <c r="G15" s="72">
        <f t="shared" si="5"/>
        <v>59.413654695972674</v>
      </c>
      <c r="H15" s="72">
        <f t="shared" si="6"/>
        <v>40.459305429587751</v>
      </c>
      <c r="I15" s="72">
        <f t="shared" si="7"/>
        <v>0.12703987443957726</v>
      </c>
      <c r="J15" s="72">
        <f t="shared" si="1"/>
        <v>100</v>
      </c>
    </row>
    <row r="16" spans="1:11" ht="24" customHeight="1">
      <c r="A16" s="273" t="s">
        <v>9</v>
      </c>
      <c r="B16" s="267">
        <v>282143</v>
      </c>
      <c r="C16" s="267">
        <v>170435.20000000001</v>
      </c>
      <c r="D16" s="267">
        <v>1900</v>
      </c>
      <c r="E16" s="274">
        <f t="shared" si="0"/>
        <v>454478.2</v>
      </c>
      <c r="F16" s="273"/>
      <c r="G16" s="72">
        <f t="shared" ref="G16" si="8">B16/E16*100</f>
        <v>62.08064545230112</v>
      </c>
      <c r="H16" s="72">
        <f t="shared" ref="H16" si="9">C16/E16*100</f>
        <v>37.501292691266599</v>
      </c>
      <c r="I16" s="72">
        <f t="shared" ref="I16" si="10">D16/E16*100</f>
        <v>0.41806185643227772</v>
      </c>
      <c r="J16" s="72">
        <f t="shared" ref="J16" si="11">SUM(G16:I16)</f>
        <v>100</v>
      </c>
    </row>
    <row r="17" spans="1:10" ht="24" customHeight="1">
      <c r="A17" s="273" t="s">
        <v>10</v>
      </c>
      <c r="B17" s="267">
        <v>132170.1</v>
      </c>
      <c r="C17" s="270">
        <v>230.6</v>
      </c>
      <c r="D17" s="270">
        <v>1200</v>
      </c>
      <c r="E17" s="274">
        <f t="shared" si="0"/>
        <v>133600.70000000001</v>
      </c>
      <c r="F17" s="273"/>
      <c r="G17" s="72">
        <f>B17/E17*100</f>
        <v>98.929197227260033</v>
      </c>
      <c r="H17" s="72">
        <f>C17/E17*100</f>
        <v>0.17260388605748322</v>
      </c>
      <c r="I17" s="72">
        <f t="shared" si="4"/>
        <v>0.89819888668247994</v>
      </c>
      <c r="J17" s="72">
        <f t="shared" si="1"/>
        <v>100</v>
      </c>
    </row>
    <row r="18" spans="1:10" ht="24" customHeight="1">
      <c r="A18" s="273" t="s">
        <v>11</v>
      </c>
      <c r="B18" s="267">
        <v>1248156</v>
      </c>
      <c r="C18" s="267">
        <v>88142.399999999994</v>
      </c>
      <c r="D18" s="267">
        <v>800</v>
      </c>
      <c r="E18" s="274">
        <f t="shared" si="0"/>
        <v>1337098.3999999999</v>
      </c>
      <c r="F18" s="273"/>
      <c r="G18" s="72">
        <f>B18/E18*100</f>
        <v>93.348103624983779</v>
      </c>
      <c r="H18" s="72">
        <f>C18/E18*100</f>
        <v>6.5920653259326318</v>
      </c>
      <c r="I18" s="72">
        <f>D18/E18*100</f>
        <v>5.9831049083597744E-2</v>
      </c>
      <c r="J18" s="72">
        <f t="shared" si="1"/>
        <v>100.00000000000001</v>
      </c>
    </row>
    <row r="19" spans="1:10" ht="24" customHeight="1">
      <c r="A19" s="273" t="s">
        <v>12</v>
      </c>
      <c r="B19" s="267">
        <v>302723</v>
      </c>
      <c r="C19" s="267">
        <v>55376.6</v>
      </c>
      <c r="D19" s="267">
        <v>25849</v>
      </c>
      <c r="E19" s="274">
        <f t="shared" si="0"/>
        <v>383948.6</v>
      </c>
      <c r="F19" s="273"/>
      <c r="G19" s="72">
        <f>B19/E19*100</f>
        <v>78.844668270700822</v>
      </c>
      <c r="H19" s="72">
        <f>C19/E19*100</f>
        <v>14.422920151291086</v>
      </c>
      <c r="I19" s="72">
        <f>D19/E19*100</f>
        <v>6.7324115780080991</v>
      </c>
      <c r="J19" s="72">
        <f t="shared" si="1"/>
        <v>100</v>
      </c>
    </row>
    <row r="20" spans="1:10" ht="24" customHeight="1" thickBot="1">
      <c r="A20" s="276" t="s">
        <v>13</v>
      </c>
      <c r="B20" s="267">
        <v>1009889</v>
      </c>
      <c r="C20" s="104">
        <v>974958.39999999991</v>
      </c>
      <c r="D20" s="104">
        <v>25533</v>
      </c>
      <c r="E20" s="277">
        <f t="shared" si="0"/>
        <v>2010380.4</v>
      </c>
      <c r="F20" s="276"/>
      <c r="G20" s="72">
        <f>B20/E20*100</f>
        <v>50.233726910588658</v>
      </c>
      <c r="H20" s="72">
        <f>C20/E20*100</f>
        <v>48.496214945191461</v>
      </c>
      <c r="I20" s="72">
        <f>D20/E20*100</f>
        <v>1.27005814421987</v>
      </c>
      <c r="J20" s="72">
        <v>100</v>
      </c>
    </row>
    <row r="21" spans="1:10" ht="24.75" customHeight="1" thickTop="1" thickBot="1">
      <c r="A21" s="131" t="s">
        <v>77</v>
      </c>
      <c r="B21" s="132">
        <v>11831529.1</v>
      </c>
      <c r="C21" s="132">
        <v>7254856.8000000007</v>
      </c>
      <c r="D21" s="132">
        <v>624149.5</v>
      </c>
      <c r="E21" s="132">
        <f t="shared" si="0"/>
        <v>19710535.399999999</v>
      </c>
      <c r="F21" s="131"/>
      <c r="G21" s="133">
        <f t="shared" si="2"/>
        <v>60.026421707448904</v>
      </c>
      <c r="H21" s="133">
        <f t="shared" si="3"/>
        <v>36.807000179203662</v>
      </c>
      <c r="I21" s="133">
        <f t="shared" si="4"/>
        <v>3.1665781133474438</v>
      </c>
      <c r="J21" s="133">
        <f t="shared" si="1"/>
        <v>100</v>
      </c>
    </row>
    <row r="22" spans="1:10" ht="6" customHeight="1" thickTop="1">
      <c r="A22" s="95"/>
      <c r="B22" s="95"/>
      <c r="C22" s="95"/>
      <c r="D22" s="95"/>
      <c r="E22" s="95"/>
      <c r="F22" s="95"/>
      <c r="G22" s="95"/>
      <c r="H22" s="95"/>
      <c r="I22" s="95"/>
      <c r="J22" s="95"/>
    </row>
    <row r="23" spans="1:10" ht="12.75" customHeight="1">
      <c r="A23" s="351" t="s">
        <v>37</v>
      </c>
      <c r="B23" s="351"/>
      <c r="C23" s="351"/>
      <c r="D23" s="351"/>
      <c r="E23" s="351"/>
      <c r="F23" s="351"/>
      <c r="G23" s="351"/>
      <c r="H23" s="351"/>
      <c r="I23" s="351"/>
      <c r="J23" s="351"/>
    </row>
    <row r="24" spans="1:10" ht="6.75" customHeight="1">
      <c r="A24" s="320"/>
      <c r="B24" s="320"/>
      <c r="C24" s="320"/>
      <c r="D24" s="320"/>
      <c r="E24" s="320"/>
      <c r="F24" s="320"/>
      <c r="G24" s="320"/>
      <c r="H24" s="320"/>
      <c r="I24" s="7"/>
      <c r="J24" s="7"/>
    </row>
    <row r="25" spans="1:10" ht="16.5" customHeight="1">
      <c r="A25" s="335" t="s">
        <v>194</v>
      </c>
      <c r="B25" s="336"/>
      <c r="C25" s="336"/>
      <c r="D25" s="336"/>
      <c r="E25" s="336"/>
      <c r="F25" s="336"/>
      <c r="G25" s="336"/>
      <c r="H25" s="336"/>
      <c r="I25" s="336"/>
      <c r="J25" s="135"/>
    </row>
    <row r="26" spans="1:10" s="3" customFormat="1" ht="12.75" customHeight="1">
      <c r="A26" s="350" t="s">
        <v>141</v>
      </c>
      <c r="B26" s="350"/>
      <c r="C26" s="350"/>
      <c r="D26" s="350"/>
      <c r="E26" s="350"/>
      <c r="F26" s="350"/>
      <c r="G26" s="350"/>
      <c r="H26" s="350"/>
      <c r="I26" s="350"/>
      <c r="J26" s="350"/>
    </row>
    <row r="27" spans="1:10" s="3" customFormat="1" ht="12" customHeight="1">
      <c r="A27" s="71"/>
      <c r="B27" s="95"/>
      <c r="C27" s="95"/>
      <c r="D27" s="95"/>
      <c r="E27" s="95"/>
      <c r="F27" s="95"/>
      <c r="G27" s="71"/>
      <c r="H27" s="71"/>
      <c r="I27" s="71"/>
      <c r="J27" s="71"/>
    </row>
    <row r="28" spans="1:10" ht="19.5" customHeight="1">
      <c r="A28" s="325" t="s">
        <v>27</v>
      </c>
      <c r="B28" s="325"/>
      <c r="C28" s="325"/>
      <c r="D28" s="325"/>
      <c r="E28" s="325"/>
      <c r="F28" s="325"/>
      <c r="G28" s="325"/>
      <c r="H28" s="326">
        <v>14</v>
      </c>
      <c r="I28" s="326"/>
      <c r="J28" s="326"/>
    </row>
    <row r="30" spans="1:10">
      <c r="H30" s="16"/>
    </row>
  </sheetData>
  <mergeCells count="10">
    <mergeCell ref="A26:J26"/>
    <mergeCell ref="A28:G28"/>
    <mergeCell ref="H28:J28"/>
    <mergeCell ref="A1:J1"/>
    <mergeCell ref="A3:A4"/>
    <mergeCell ref="G3:J3"/>
    <mergeCell ref="A23:J23"/>
    <mergeCell ref="A24:H24"/>
    <mergeCell ref="B3:E3"/>
    <mergeCell ref="A25:I25"/>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5.xml><?xml version="1.0" encoding="utf-8"?>
<worksheet xmlns="http://schemas.openxmlformats.org/spreadsheetml/2006/main" xmlns:r="http://schemas.openxmlformats.org/officeDocument/2006/relationships">
  <sheetPr>
    <tabColor rgb="FF00B050"/>
  </sheetPr>
  <dimension ref="A1:H28"/>
  <sheetViews>
    <sheetView rightToLeft="1" view="pageBreakPreview" topLeftCell="A10" zoomScaleSheetLayoutView="100" workbookViewId="0">
      <selection activeCell="I15" sqref="I15"/>
    </sheetView>
  </sheetViews>
  <sheetFormatPr defaultRowHeight="14.25"/>
  <cols>
    <col min="1" max="1" width="14.125" customWidth="1"/>
    <col min="2" max="2" width="15.375" customWidth="1"/>
    <col min="3" max="3" width="15.875" customWidth="1"/>
    <col min="4" max="4" width="14.375" customWidth="1"/>
    <col min="5" max="5" width="16.625" customWidth="1"/>
    <col min="6" max="6" width="15.625" customWidth="1"/>
    <col min="7" max="7" width="15.125" customWidth="1"/>
    <col min="8" max="8" width="19.75" customWidth="1"/>
  </cols>
  <sheetData>
    <row r="1" spans="1:8" ht="24" customHeight="1">
      <c r="A1" s="337" t="s">
        <v>219</v>
      </c>
      <c r="B1" s="338"/>
      <c r="C1" s="338"/>
      <c r="D1" s="338"/>
      <c r="E1" s="338"/>
      <c r="F1" s="338"/>
      <c r="G1" s="338"/>
    </row>
    <row r="2" spans="1:8" ht="24.75" customHeight="1" thickBot="1">
      <c r="A2" s="126" t="s">
        <v>163</v>
      </c>
      <c r="B2" s="8"/>
      <c r="C2" s="8"/>
      <c r="D2" s="8"/>
      <c r="E2" s="8"/>
      <c r="F2" s="8"/>
      <c r="G2" s="8"/>
    </row>
    <row r="3" spans="1:8" ht="47.25" customHeight="1" thickTop="1">
      <c r="A3" s="113" t="s">
        <v>0</v>
      </c>
      <c r="B3" s="113" t="s">
        <v>78</v>
      </c>
      <c r="C3" s="113" t="s">
        <v>47</v>
      </c>
      <c r="D3" s="113" t="s">
        <v>48</v>
      </c>
      <c r="E3" s="113" t="s">
        <v>150</v>
      </c>
      <c r="F3" s="113" t="s">
        <v>75</v>
      </c>
      <c r="G3" s="113" t="s">
        <v>76</v>
      </c>
    </row>
    <row r="4" spans="1:8" ht="22.5" customHeight="1">
      <c r="A4" s="140" t="s">
        <v>1</v>
      </c>
      <c r="B4" s="79">
        <v>2095294.4</v>
      </c>
      <c r="C4" s="267">
        <v>618402</v>
      </c>
      <c r="D4" s="267">
        <f t="shared" ref="D4:D10" si="0">C4/365</f>
        <v>1694.2520547945205</v>
      </c>
      <c r="E4" s="278">
        <f t="shared" ref="E4:E10" si="1">C4*1000</f>
        <v>618402000</v>
      </c>
      <c r="F4" s="267">
        <f t="shared" ref="F4:F10" si="2">E4/365</f>
        <v>1694252.0547945206</v>
      </c>
      <c r="G4" s="267">
        <f t="shared" ref="G4:G11" si="3">F4/B4</f>
        <v>0.80859856963036825</v>
      </c>
    </row>
    <row r="5" spans="1:8" ht="22.5" customHeight="1">
      <c r="A5" s="140" t="s">
        <v>2</v>
      </c>
      <c r="B5" s="79">
        <v>1221887.6000000001</v>
      </c>
      <c r="C5" s="267">
        <v>307519</v>
      </c>
      <c r="D5" s="279">
        <f t="shared" si="0"/>
        <v>842.51780821917805</v>
      </c>
      <c r="E5" s="79">
        <f t="shared" si="1"/>
        <v>307519000</v>
      </c>
      <c r="F5" s="82">
        <f t="shared" si="2"/>
        <v>842517.80821917811</v>
      </c>
      <c r="G5" s="72">
        <f t="shared" si="3"/>
        <v>0.68952153063766097</v>
      </c>
      <c r="H5" s="148"/>
    </row>
    <row r="6" spans="1:8" ht="22.5" customHeight="1">
      <c r="A6" s="140" t="s">
        <v>3</v>
      </c>
      <c r="B6" s="79">
        <v>768042.60000000009</v>
      </c>
      <c r="C6" s="267">
        <v>622656</v>
      </c>
      <c r="D6" s="279">
        <f t="shared" si="0"/>
        <v>1705.9068493150685</v>
      </c>
      <c r="E6" s="79">
        <f t="shared" si="1"/>
        <v>622656000</v>
      </c>
      <c r="F6" s="82">
        <f t="shared" si="2"/>
        <v>1705906.8493150685</v>
      </c>
      <c r="G6" s="72">
        <f t="shared" si="3"/>
        <v>2.2211096745350689</v>
      </c>
    </row>
    <row r="7" spans="1:8" ht="22.5" customHeight="1">
      <c r="A7" s="140" t="s">
        <v>28</v>
      </c>
      <c r="B7" s="79">
        <v>825922.85</v>
      </c>
      <c r="C7" s="82">
        <v>633372</v>
      </c>
      <c r="D7" s="279">
        <f t="shared" si="0"/>
        <v>1735.2657534246575</v>
      </c>
      <c r="E7" s="79">
        <f t="shared" si="1"/>
        <v>633372000</v>
      </c>
      <c r="F7" s="82">
        <f t="shared" si="2"/>
        <v>1735265.7534246575</v>
      </c>
      <c r="G7" s="72">
        <f t="shared" si="3"/>
        <v>2.1010022345605979</v>
      </c>
    </row>
    <row r="8" spans="1:8" ht="22.5" customHeight="1">
      <c r="A8" s="140" t="s">
        <v>32</v>
      </c>
      <c r="B8" s="280">
        <v>5995950.6500000004</v>
      </c>
      <c r="C8" s="267">
        <v>3349960</v>
      </c>
      <c r="D8" s="279">
        <f t="shared" si="0"/>
        <v>9177.9726027397264</v>
      </c>
      <c r="E8" s="79">
        <f t="shared" si="1"/>
        <v>3349960000</v>
      </c>
      <c r="F8" s="82">
        <f t="shared" si="2"/>
        <v>9177972.6027397253</v>
      </c>
      <c r="G8" s="72">
        <f t="shared" si="3"/>
        <v>1.5306951538601681</v>
      </c>
      <c r="H8" s="352" t="s">
        <v>227</v>
      </c>
    </row>
    <row r="9" spans="1:8" ht="22.5" customHeight="1">
      <c r="A9" s="140" t="s">
        <v>33</v>
      </c>
      <c r="B9" s="278">
        <v>995408.19000000006</v>
      </c>
      <c r="C9" s="82">
        <v>497214</v>
      </c>
      <c r="D9" s="279">
        <f t="shared" si="0"/>
        <v>1362.2301369863014</v>
      </c>
      <c r="E9" s="79">
        <f t="shared" si="1"/>
        <v>497214000</v>
      </c>
      <c r="F9" s="82">
        <f t="shared" si="2"/>
        <v>1362230.1369863013</v>
      </c>
      <c r="G9" s="267">
        <f t="shared" si="3"/>
        <v>1.3685140936868334</v>
      </c>
      <c r="H9" s="352"/>
    </row>
    <row r="10" spans="1:8" ht="22.5" customHeight="1">
      <c r="A10" s="140" t="s">
        <v>4</v>
      </c>
      <c r="B10" s="79">
        <v>951468.78</v>
      </c>
      <c r="C10" s="267">
        <v>450298</v>
      </c>
      <c r="D10" s="279">
        <f t="shared" si="0"/>
        <v>1233.6931506849314</v>
      </c>
      <c r="E10" s="79">
        <f t="shared" si="1"/>
        <v>450298000</v>
      </c>
      <c r="F10" s="82">
        <f t="shared" si="2"/>
        <v>1233693.1506849315</v>
      </c>
      <c r="G10" s="72">
        <f t="shared" si="3"/>
        <v>1.2966196859185768</v>
      </c>
      <c r="H10" s="352"/>
    </row>
    <row r="11" spans="1:8" ht="22.5" customHeight="1">
      <c r="A11" s="140" t="s">
        <v>34</v>
      </c>
      <c r="B11" s="79">
        <v>957336.35</v>
      </c>
      <c r="C11" s="267">
        <v>555918</v>
      </c>
      <c r="D11" s="279">
        <f t="shared" ref="D11:D14" si="4">C11/365</f>
        <v>1523.0630136986301</v>
      </c>
      <c r="E11" s="79">
        <f t="shared" ref="E11:E13" si="5">C11*1000</f>
        <v>555918000</v>
      </c>
      <c r="F11" s="82">
        <f t="shared" ref="F11:F14" si="6">E11/365</f>
        <v>1523063.01369863</v>
      </c>
      <c r="G11" s="72">
        <f t="shared" si="3"/>
        <v>1.5909382462063935</v>
      </c>
      <c r="H11" s="212"/>
    </row>
    <row r="12" spans="1:8" ht="22.5" customHeight="1">
      <c r="A12" s="140" t="s">
        <v>6</v>
      </c>
      <c r="B12" s="80">
        <v>812373.5</v>
      </c>
      <c r="C12" s="270">
        <v>407217</v>
      </c>
      <c r="D12" s="281">
        <f t="shared" si="4"/>
        <v>1115.66301369863</v>
      </c>
      <c r="E12" s="80">
        <f t="shared" si="5"/>
        <v>407217000</v>
      </c>
      <c r="F12" s="104">
        <f t="shared" si="6"/>
        <v>1115663.01369863</v>
      </c>
      <c r="G12" s="257">
        <f t="shared" ref="G12" si="7">F12/B12</f>
        <v>1.3733375272564037</v>
      </c>
      <c r="H12" s="212"/>
    </row>
    <row r="13" spans="1:8" ht="22.5" customHeight="1">
      <c r="A13" s="140" t="s">
        <v>7</v>
      </c>
      <c r="B13" s="79">
        <v>693449.3</v>
      </c>
      <c r="C13" s="82">
        <v>822748</v>
      </c>
      <c r="D13" s="279">
        <f t="shared" si="4"/>
        <v>2254.1041095890409</v>
      </c>
      <c r="E13" s="79">
        <f t="shared" si="5"/>
        <v>822748000</v>
      </c>
      <c r="F13" s="82">
        <f>E13/365</f>
        <v>2254104.1095890412</v>
      </c>
      <c r="G13" s="72">
        <f>F13/B13</f>
        <v>3.2505680077678947</v>
      </c>
      <c r="H13" s="212"/>
    </row>
    <row r="14" spans="1:8" ht="22.5" customHeight="1">
      <c r="A14" s="140" t="s">
        <v>8</v>
      </c>
      <c r="B14" s="278">
        <v>1164695.68</v>
      </c>
      <c r="C14" s="267">
        <v>591144</v>
      </c>
      <c r="D14" s="279">
        <f t="shared" si="4"/>
        <v>1619.5726027397261</v>
      </c>
      <c r="E14" s="79">
        <f>C14*1000</f>
        <v>591144000</v>
      </c>
      <c r="F14" s="82">
        <f t="shared" si="6"/>
        <v>1619572.602739726</v>
      </c>
      <c r="G14" s="72">
        <f>F14/B14</f>
        <v>1.390554314359375</v>
      </c>
      <c r="H14" s="212"/>
    </row>
    <row r="15" spans="1:8" ht="22.5" customHeight="1">
      <c r="A15" s="140" t="s">
        <v>71</v>
      </c>
      <c r="B15" s="79">
        <v>594741.56000000006</v>
      </c>
      <c r="C15" s="82">
        <v>282143</v>
      </c>
      <c r="D15" s="279">
        <f t="shared" ref="D15" si="8">C15/365</f>
        <v>772.99452054794517</v>
      </c>
      <c r="E15" s="79">
        <f t="shared" ref="E15" si="9">C15*1000</f>
        <v>282143000</v>
      </c>
      <c r="F15" s="82">
        <f>E15/365</f>
        <v>772994.52054794517</v>
      </c>
      <c r="G15" s="72">
        <f>F15/B15</f>
        <v>1.2997149897309095</v>
      </c>
      <c r="H15" s="212"/>
    </row>
    <row r="16" spans="1:8" ht="22.5" customHeight="1">
      <c r="A16" s="140" t="s">
        <v>10</v>
      </c>
      <c r="B16" s="278">
        <v>404975.74</v>
      </c>
      <c r="C16" s="267">
        <v>132170.1</v>
      </c>
      <c r="D16" s="279">
        <f t="shared" ref="D16" si="10">C16/365</f>
        <v>362.10986301369866</v>
      </c>
      <c r="E16" s="79">
        <f t="shared" ref="E16" si="11">C16*1000</f>
        <v>132170100</v>
      </c>
      <c r="F16" s="82">
        <f t="shared" ref="F16" si="12">E16/365</f>
        <v>362109.8630136986</v>
      </c>
      <c r="G16" s="72">
        <f t="shared" ref="G16" si="13">F16/B16</f>
        <v>0.89415198800229023</v>
      </c>
      <c r="H16" s="212"/>
    </row>
    <row r="17" spans="1:8" ht="22.5" customHeight="1">
      <c r="A17" s="140" t="s">
        <v>11</v>
      </c>
      <c r="B17" s="79">
        <v>1292048.5</v>
      </c>
      <c r="C17" s="267">
        <v>1248156</v>
      </c>
      <c r="D17" s="82">
        <f t="shared" ref="D17:D19" si="14">C17/365</f>
        <v>3419.6054794520546</v>
      </c>
      <c r="E17" s="79">
        <f t="shared" ref="E17" si="15">C17*1000</f>
        <v>1248156000</v>
      </c>
      <c r="F17" s="82">
        <f t="shared" ref="F17" si="16">E17/365</f>
        <v>3419605.4794520549</v>
      </c>
      <c r="G17" s="82">
        <f t="shared" ref="G17:G18" si="17">F17/B17</f>
        <v>2.6466541151141425</v>
      </c>
      <c r="H17" s="212"/>
    </row>
    <row r="18" spans="1:8" ht="22.5" customHeight="1">
      <c r="A18" s="140" t="s">
        <v>12</v>
      </c>
      <c r="B18" s="278">
        <v>943623.9</v>
      </c>
      <c r="C18" s="267">
        <v>302723</v>
      </c>
      <c r="D18" s="279">
        <f t="shared" si="14"/>
        <v>829.37808219178078</v>
      </c>
      <c r="E18" s="79">
        <f t="shared" ref="E18:E20" si="18">C18*1000</f>
        <v>302723000</v>
      </c>
      <c r="F18" s="82">
        <f t="shared" ref="F18:F19" si="19">E18/365</f>
        <v>829378.08219178079</v>
      </c>
      <c r="G18" s="72">
        <f t="shared" si="17"/>
        <v>0.87892865175604473</v>
      </c>
      <c r="H18" s="212"/>
    </row>
    <row r="19" spans="1:8" ht="22.5" customHeight="1" thickBot="1">
      <c r="A19" s="264" t="s">
        <v>13</v>
      </c>
      <c r="B19" s="79">
        <v>2615191.2000000002</v>
      </c>
      <c r="C19" s="267">
        <v>1009889</v>
      </c>
      <c r="D19" s="279">
        <f t="shared" si="14"/>
        <v>2766.8191780821917</v>
      </c>
      <c r="E19" s="79">
        <f t="shared" si="18"/>
        <v>1009889000</v>
      </c>
      <c r="F19" s="82">
        <f t="shared" si="19"/>
        <v>2766819.1780821919</v>
      </c>
      <c r="G19" s="72">
        <f t="shared" ref="G19" si="20">F19/B19</f>
        <v>1.0579796911530566</v>
      </c>
    </row>
    <row r="20" spans="1:8" s="1" customFormat="1" ht="22.5" customHeight="1" thickTop="1" thickBot="1">
      <c r="A20" s="114" t="s">
        <v>77</v>
      </c>
      <c r="B20" s="127">
        <v>22332410.799999997</v>
      </c>
      <c r="C20" s="128">
        <v>11831529.1</v>
      </c>
      <c r="D20" s="128">
        <f>C20/365</f>
        <v>32415.148219178081</v>
      </c>
      <c r="E20" s="116">
        <f t="shared" si="18"/>
        <v>11831529100</v>
      </c>
      <c r="F20" s="128">
        <f>SUM(F4:F19)</f>
        <v>32415148.219178077</v>
      </c>
      <c r="G20" s="128">
        <f>F20/B20</f>
        <v>1.4514845042693769</v>
      </c>
    </row>
    <row r="21" spans="1:8" s="1" customFormat="1" ht="5.25" customHeight="1" thickTop="1">
      <c r="A21" s="353"/>
      <c r="B21" s="353"/>
      <c r="C21" s="353"/>
      <c r="D21" s="353"/>
      <c r="E21" s="90"/>
      <c r="F21" s="60"/>
      <c r="G21" s="61"/>
    </row>
    <row r="22" spans="1:8" s="1" customFormat="1" ht="43.5" customHeight="1">
      <c r="A22" s="330" t="s">
        <v>259</v>
      </c>
      <c r="B22" s="331"/>
      <c r="C22" s="331"/>
      <c r="D22" s="331"/>
      <c r="E22" s="331"/>
      <c r="F22" s="331"/>
      <c r="G22" s="331"/>
    </row>
    <row r="23" spans="1:8" s="1" customFormat="1" ht="3" customHeight="1">
      <c r="A23" s="331" t="s">
        <v>254</v>
      </c>
      <c r="B23" s="331"/>
      <c r="C23" s="331"/>
      <c r="D23" s="331"/>
      <c r="E23" s="331"/>
      <c r="F23" s="331"/>
      <c r="G23" s="331"/>
    </row>
    <row r="24" spans="1:8" s="1" customFormat="1" ht="21.75" customHeight="1">
      <c r="A24" s="331"/>
      <c r="B24" s="331"/>
      <c r="C24" s="331"/>
      <c r="D24" s="331"/>
      <c r="E24" s="331"/>
      <c r="F24" s="331"/>
      <c r="G24" s="331"/>
    </row>
    <row r="25" spans="1:8" s="1" customFormat="1" ht="15.75" customHeight="1">
      <c r="A25" s="335" t="s">
        <v>194</v>
      </c>
      <c r="B25" s="336"/>
      <c r="C25" s="336"/>
      <c r="D25" s="336"/>
      <c r="E25" s="336"/>
      <c r="F25" s="336"/>
      <c r="G25" s="336"/>
    </row>
    <row r="26" spans="1:8" s="1" customFormat="1" ht="10.5" customHeight="1">
      <c r="A26" s="329" t="s">
        <v>141</v>
      </c>
      <c r="B26" s="329"/>
      <c r="C26" s="329"/>
      <c r="D26" s="329"/>
      <c r="E26" s="329"/>
      <c r="F26" s="329"/>
      <c r="G26" s="329"/>
    </row>
    <row r="27" spans="1:8" s="1" customFormat="1" ht="6.75" customHeight="1">
      <c r="A27" s="62"/>
      <c r="B27" s="63"/>
      <c r="C27" s="63"/>
      <c r="D27" s="63"/>
      <c r="E27" s="63"/>
      <c r="F27" s="55"/>
      <c r="G27" s="55"/>
    </row>
    <row r="28" spans="1:8" s="1" customFormat="1" ht="16.5" customHeight="1">
      <c r="A28" s="325" t="s">
        <v>27</v>
      </c>
      <c r="B28" s="325"/>
      <c r="C28" s="325"/>
      <c r="D28" s="326">
        <v>15</v>
      </c>
      <c r="E28" s="326"/>
      <c r="F28" s="326"/>
      <c r="G28" s="326"/>
    </row>
  </sheetData>
  <mergeCells count="9">
    <mergeCell ref="H8:H10"/>
    <mergeCell ref="A23:G24"/>
    <mergeCell ref="A1:G1"/>
    <mergeCell ref="D28:G28"/>
    <mergeCell ref="A21:D21"/>
    <mergeCell ref="A28:C28"/>
    <mergeCell ref="A22:G22"/>
    <mergeCell ref="A26:G26"/>
    <mergeCell ref="A25:G25"/>
  </mergeCells>
  <printOptions horizontalCentered="1"/>
  <pageMargins left="0.51181102362204722" right="0.51181102362204722" top="0.59055118110236227" bottom="0.19685039370078741"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sheetPr>
    <tabColor rgb="FF00B050"/>
  </sheetPr>
  <dimension ref="A1:Z21"/>
  <sheetViews>
    <sheetView rightToLeft="1" view="pageBreakPreview" zoomScaleNormal="80" zoomScaleSheetLayoutView="100" zoomScalePageLayoutView="80" workbookViewId="0">
      <selection activeCell="E5" sqref="E5"/>
    </sheetView>
  </sheetViews>
  <sheetFormatPr defaultColWidth="9" defaultRowHeight="23.25"/>
  <cols>
    <col min="1" max="1" width="5.375" style="19" customWidth="1"/>
    <col min="2" max="2" width="35.75" style="19" customWidth="1"/>
    <col min="3" max="3" width="13.625" style="19" customWidth="1"/>
    <col min="4" max="4" width="12" style="19" customWidth="1"/>
    <col min="5" max="5" width="47.25" style="19" customWidth="1"/>
    <col min="6" max="6" width="4.75" style="187" customWidth="1"/>
    <col min="7" max="7" width="7.125" style="19" customWidth="1"/>
    <col min="8" max="9" width="6.25" style="19" customWidth="1"/>
    <col min="10" max="10" width="6.625" style="19" customWidth="1"/>
    <col min="11" max="11" width="9.875" style="19" customWidth="1"/>
    <col min="12" max="12" width="7" style="19" customWidth="1"/>
    <col min="13" max="13" width="4.375" style="19" customWidth="1"/>
    <col min="14" max="14" width="6.25" style="19" customWidth="1"/>
    <col min="15" max="15" width="5.625" style="19" customWidth="1"/>
    <col min="16" max="16" width="9" style="19"/>
    <col min="17" max="17" width="5.625" style="19" customWidth="1"/>
    <col min="18" max="18" width="7.25" style="19" customWidth="1"/>
    <col min="19" max="19" width="4.875" style="19" customWidth="1"/>
    <col min="20" max="20" width="5.625" style="19" customWidth="1"/>
    <col min="21" max="21" width="6.875" style="19" customWidth="1"/>
    <col min="22" max="22" width="5.625" style="19" customWidth="1"/>
    <col min="23" max="16384" width="9" style="19"/>
  </cols>
  <sheetData>
    <row r="1" spans="1:26" ht="33.75" customHeight="1" thickBot="1">
      <c r="A1" s="366" t="s">
        <v>257</v>
      </c>
      <c r="B1" s="367"/>
      <c r="C1" s="367"/>
      <c r="D1" s="367"/>
      <c r="E1" s="367"/>
      <c r="F1" s="177"/>
      <c r="Q1" s="34"/>
      <c r="R1" s="34"/>
      <c r="S1" s="34"/>
      <c r="T1" s="34"/>
    </row>
    <row r="2" spans="1:26" ht="27" customHeight="1" thickBot="1">
      <c r="A2" s="368" t="s">
        <v>164</v>
      </c>
      <c r="B2" s="369"/>
      <c r="C2" s="28"/>
      <c r="D2" s="28"/>
      <c r="E2" s="28"/>
      <c r="F2" s="178"/>
      <c r="G2" s="354">
        <v>2020</v>
      </c>
      <c r="H2" s="355"/>
      <c r="I2" s="355"/>
      <c r="J2" s="355"/>
      <c r="K2" s="356"/>
      <c r="L2" s="360" t="s">
        <v>60</v>
      </c>
      <c r="M2" s="361"/>
      <c r="N2" s="361"/>
      <c r="O2" s="361"/>
      <c r="P2" s="362"/>
      <c r="Q2" s="34"/>
      <c r="R2" s="211"/>
      <c r="S2" s="211"/>
      <c r="T2" s="34"/>
    </row>
    <row r="3" spans="1:26" ht="43.5" customHeight="1" thickTop="1" thickBot="1">
      <c r="A3" s="119" t="s">
        <v>50</v>
      </c>
      <c r="B3" s="120" t="s">
        <v>147</v>
      </c>
      <c r="C3" s="121" t="s">
        <v>20</v>
      </c>
      <c r="D3" s="120" t="s">
        <v>29</v>
      </c>
      <c r="E3" s="121" t="s">
        <v>138</v>
      </c>
      <c r="F3" s="179"/>
      <c r="G3" s="357"/>
      <c r="H3" s="358"/>
      <c r="I3" s="358"/>
      <c r="J3" s="358"/>
      <c r="K3" s="359"/>
      <c r="L3" s="363"/>
      <c r="M3" s="364"/>
      <c r="N3" s="364"/>
      <c r="O3" s="364"/>
      <c r="P3" s="365"/>
      <c r="Q3" s="34"/>
      <c r="R3" s="211"/>
      <c r="S3" s="211"/>
      <c r="T3" s="34"/>
    </row>
    <row r="4" spans="1:26" ht="39.950000000000003" customHeight="1">
      <c r="A4" s="66" t="s">
        <v>81</v>
      </c>
      <c r="B4" s="26" t="s">
        <v>51</v>
      </c>
      <c r="C4" s="249">
        <v>13</v>
      </c>
      <c r="D4" s="250">
        <f>C4/16*100</f>
        <v>81.25</v>
      </c>
      <c r="E4" s="282" t="s">
        <v>250</v>
      </c>
      <c r="F4" s="180">
        <v>1</v>
      </c>
      <c r="G4" s="219" t="s">
        <v>172</v>
      </c>
      <c r="H4" s="215" t="s">
        <v>2</v>
      </c>
      <c r="I4" s="215" t="s">
        <v>3</v>
      </c>
      <c r="J4" s="215" t="s">
        <v>174</v>
      </c>
      <c r="K4" s="217" t="s">
        <v>178</v>
      </c>
      <c r="L4" s="210"/>
      <c r="M4" s="215" t="s">
        <v>4</v>
      </c>
      <c r="N4" s="172"/>
      <c r="O4" s="215" t="s">
        <v>6</v>
      </c>
      <c r="P4" s="210"/>
      <c r="Q4" s="216" t="s">
        <v>8</v>
      </c>
      <c r="R4" s="216" t="s">
        <v>9</v>
      </c>
      <c r="S4" s="222" t="s">
        <v>10</v>
      </c>
      <c r="T4" s="254" t="s">
        <v>11</v>
      </c>
      <c r="U4" s="216" t="s">
        <v>12</v>
      </c>
      <c r="V4" s="216" t="s">
        <v>13</v>
      </c>
      <c r="W4" s="205"/>
      <c r="X4" s="34"/>
    </row>
    <row r="5" spans="1:26" s="33" customFormat="1" ht="39.950000000000003" customHeight="1">
      <c r="A5" s="66" t="s">
        <v>82</v>
      </c>
      <c r="B5" s="25" t="s">
        <v>52</v>
      </c>
      <c r="C5" s="245">
        <v>14</v>
      </c>
      <c r="D5" s="246">
        <f t="shared" ref="D5:D12" si="0">C5/16*100</f>
        <v>87.5</v>
      </c>
      <c r="E5" s="252" t="s">
        <v>190</v>
      </c>
      <c r="F5" s="180">
        <v>2</v>
      </c>
      <c r="G5" s="220" t="s">
        <v>1</v>
      </c>
      <c r="H5" s="216" t="s">
        <v>2</v>
      </c>
      <c r="I5" s="216" t="s">
        <v>3</v>
      </c>
      <c r="J5" s="216" t="s">
        <v>174</v>
      </c>
      <c r="K5" s="218" t="s">
        <v>178</v>
      </c>
      <c r="L5" s="216" t="s">
        <v>33</v>
      </c>
      <c r="M5" s="171"/>
      <c r="N5" s="216" t="s">
        <v>5</v>
      </c>
      <c r="O5" s="216" t="s">
        <v>6</v>
      </c>
      <c r="P5" s="216" t="s">
        <v>7</v>
      </c>
      <c r="Q5" s="222" t="s">
        <v>8</v>
      </c>
      <c r="R5" s="216" t="s">
        <v>9</v>
      </c>
      <c r="S5" s="171"/>
      <c r="T5" s="254" t="s">
        <v>11</v>
      </c>
      <c r="U5" s="216" t="s">
        <v>12</v>
      </c>
      <c r="V5" s="216" t="s">
        <v>13</v>
      </c>
      <c r="W5" s="205"/>
      <c r="X5" s="34"/>
    </row>
    <row r="6" spans="1:26" s="33" customFormat="1" ht="39.950000000000003" customHeight="1">
      <c r="A6" s="66" t="s">
        <v>83</v>
      </c>
      <c r="B6" s="25" t="s">
        <v>53</v>
      </c>
      <c r="C6" s="245">
        <v>6</v>
      </c>
      <c r="D6" s="246">
        <f t="shared" si="0"/>
        <v>37.5</v>
      </c>
      <c r="E6" s="283" t="s">
        <v>237</v>
      </c>
      <c r="F6" s="180">
        <v>3</v>
      </c>
      <c r="G6" s="220" t="s">
        <v>1</v>
      </c>
      <c r="H6" s="176"/>
      <c r="I6" s="216" t="s">
        <v>3</v>
      </c>
      <c r="J6" s="216" t="s">
        <v>174</v>
      </c>
      <c r="K6" s="174"/>
      <c r="L6" s="216" t="s">
        <v>33</v>
      </c>
      <c r="M6" s="171"/>
      <c r="N6" s="171"/>
      <c r="O6" s="176"/>
      <c r="P6" s="216" t="s">
        <v>7</v>
      </c>
      <c r="Q6" s="216" t="s">
        <v>8</v>
      </c>
      <c r="R6" s="171"/>
      <c r="S6" s="173"/>
      <c r="T6" s="176"/>
      <c r="U6" s="223"/>
      <c r="V6" s="176"/>
      <c r="W6" s="205"/>
      <c r="X6" s="34"/>
      <c r="Y6" s="19"/>
      <c r="Z6" s="19"/>
    </row>
    <row r="7" spans="1:26" s="33" customFormat="1" ht="39.950000000000003" customHeight="1">
      <c r="A7" s="66" t="s">
        <v>84</v>
      </c>
      <c r="B7" s="97" t="s">
        <v>144</v>
      </c>
      <c r="C7" s="245">
        <v>2</v>
      </c>
      <c r="D7" s="246">
        <f t="shared" si="0"/>
        <v>12.5</v>
      </c>
      <c r="E7" s="252" t="s">
        <v>191</v>
      </c>
      <c r="F7" s="180">
        <v>4</v>
      </c>
      <c r="G7" s="174"/>
      <c r="H7" s="176"/>
      <c r="I7" s="176"/>
      <c r="J7" s="176"/>
      <c r="K7" s="176"/>
      <c r="L7" s="216" t="s">
        <v>33</v>
      </c>
      <c r="M7" s="176"/>
      <c r="N7" s="171"/>
      <c r="O7" s="176"/>
      <c r="P7" s="176"/>
      <c r="Q7" s="171"/>
      <c r="R7" s="171"/>
      <c r="S7" s="171"/>
      <c r="T7" s="254" t="s">
        <v>186</v>
      </c>
      <c r="U7" s="223"/>
      <c r="V7" s="176"/>
      <c r="W7" s="175"/>
      <c r="X7" s="19"/>
      <c r="Y7" s="19"/>
      <c r="Z7" s="19"/>
    </row>
    <row r="8" spans="1:26" ht="39.950000000000003" customHeight="1">
      <c r="A8" s="66" t="s">
        <v>85</v>
      </c>
      <c r="B8" s="32" t="s">
        <v>64</v>
      </c>
      <c r="C8" s="198">
        <v>1</v>
      </c>
      <c r="D8" s="246">
        <f t="shared" si="0"/>
        <v>6.25</v>
      </c>
      <c r="E8" s="207" t="s">
        <v>12</v>
      </c>
      <c r="F8" s="180">
        <v>5</v>
      </c>
      <c r="G8" s="176"/>
      <c r="H8" s="176"/>
      <c r="I8" s="176"/>
      <c r="J8" s="176"/>
      <c r="K8" s="204"/>
      <c r="L8" s="176"/>
      <c r="M8" s="176"/>
      <c r="N8" s="176"/>
      <c r="O8" s="176"/>
      <c r="P8" s="171"/>
      <c r="Q8" s="176"/>
      <c r="R8" s="176"/>
      <c r="S8" s="176"/>
      <c r="T8" s="176"/>
      <c r="U8" s="216" t="s">
        <v>12</v>
      </c>
      <c r="V8" s="176"/>
      <c r="W8" s="175"/>
    </row>
    <row r="9" spans="1:26" ht="39.950000000000003" customHeight="1">
      <c r="A9" s="66" t="s">
        <v>86</v>
      </c>
      <c r="B9" s="32" t="s">
        <v>145</v>
      </c>
      <c r="C9" s="198">
        <v>0</v>
      </c>
      <c r="D9" s="246">
        <f t="shared" si="0"/>
        <v>0</v>
      </c>
      <c r="E9" s="207" t="s">
        <v>73</v>
      </c>
      <c r="F9" s="180">
        <v>6</v>
      </c>
      <c r="G9" s="176"/>
      <c r="H9" s="176"/>
      <c r="I9" s="176"/>
      <c r="J9" s="176"/>
      <c r="K9" s="204"/>
      <c r="L9" s="171"/>
      <c r="M9" s="176"/>
      <c r="N9" s="176"/>
      <c r="O9" s="176"/>
      <c r="P9" s="176"/>
      <c r="Q9" s="176"/>
      <c r="R9" s="176"/>
      <c r="S9" s="176"/>
      <c r="T9" s="176"/>
      <c r="U9" s="176"/>
      <c r="V9" s="176"/>
      <c r="W9" s="175"/>
    </row>
    <row r="10" spans="1:26" ht="39.950000000000003" customHeight="1">
      <c r="A10" s="66" t="s">
        <v>87</v>
      </c>
      <c r="B10" s="32" t="s">
        <v>146</v>
      </c>
      <c r="C10" s="198">
        <v>0</v>
      </c>
      <c r="D10" s="246">
        <f t="shared" si="0"/>
        <v>0</v>
      </c>
      <c r="E10" s="207" t="s">
        <v>73</v>
      </c>
      <c r="F10" s="203">
        <v>7</v>
      </c>
      <c r="G10" s="175"/>
      <c r="H10" s="175"/>
      <c r="I10" s="175"/>
      <c r="J10" s="175"/>
      <c r="K10" s="175"/>
      <c r="L10" s="175"/>
      <c r="M10" s="175"/>
      <c r="N10" s="175"/>
      <c r="O10" s="175"/>
      <c r="P10" s="175"/>
      <c r="Q10" s="175"/>
      <c r="R10" s="175"/>
      <c r="S10" s="175"/>
      <c r="T10" s="175"/>
      <c r="U10" s="175"/>
      <c r="V10" s="175"/>
      <c r="W10" s="175"/>
    </row>
    <row r="11" spans="1:26" ht="39.950000000000003" customHeight="1">
      <c r="A11" s="66" t="s">
        <v>88</v>
      </c>
      <c r="B11" s="36" t="s">
        <v>65</v>
      </c>
      <c r="C11" s="198">
        <v>0</v>
      </c>
      <c r="D11" s="246">
        <f t="shared" si="0"/>
        <v>0</v>
      </c>
      <c r="E11" s="252" t="s">
        <v>183</v>
      </c>
      <c r="F11" s="180">
        <v>8</v>
      </c>
      <c r="G11" s="175"/>
      <c r="H11" s="175"/>
      <c r="I11" s="175"/>
      <c r="J11" s="175"/>
      <c r="K11" s="175"/>
      <c r="L11" s="171"/>
      <c r="M11" s="175"/>
      <c r="N11" s="175"/>
      <c r="O11" s="175"/>
      <c r="P11" s="175"/>
      <c r="Q11" s="175"/>
      <c r="R11" s="175"/>
      <c r="S11" s="175"/>
      <c r="T11" s="175"/>
      <c r="U11" s="175"/>
      <c r="V11" s="175"/>
      <c r="W11" s="175"/>
    </row>
    <row r="12" spans="1:26" ht="39.950000000000003" customHeight="1" thickBot="1">
      <c r="A12" s="52" t="s">
        <v>89</v>
      </c>
      <c r="B12" s="27" t="s">
        <v>42</v>
      </c>
      <c r="C12" s="247">
        <v>0</v>
      </c>
      <c r="D12" s="248">
        <f t="shared" si="0"/>
        <v>0</v>
      </c>
      <c r="E12" s="253" t="s">
        <v>73</v>
      </c>
      <c r="F12" s="180">
        <v>9</v>
      </c>
      <c r="G12" s="175"/>
      <c r="H12" s="175"/>
      <c r="I12" s="175"/>
      <c r="J12" s="175"/>
      <c r="K12" s="175"/>
      <c r="L12" s="175"/>
      <c r="M12" s="175"/>
      <c r="N12" s="175"/>
      <c r="O12" s="175"/>
      <c r="P12" s="175"/>
      <c r="Q12" s="175"/>
      <c r="R12" s="175"/>
      <c r="S12" s="175"/>
      <c r="T12" s="175"/>
      <c r="U12" s="175"/>
      <c r="V12" s="175"/>
      <c r="W12" s="175"/>
    </row>
    <row r="13" spans="1:26" ht="9.75" customHeight="1" thickTop="1">
      <c r="B13" s="21"/>
      <c r="C13" s="47"/>
      <c r="D13" s="48"/>
      <c r="E13" s="49"/>
      <c r="F13" s="181"/>
      <c r="G13" s="175"/>
      <c r="H13" s="175"/>
      <c r="I13" s="175"/>
      <c r="J13" s="175"/>
      <c r="K13" s="175"/>
      <c r="L13" s="175"/>
      <c r="M13" s="175"/>
      <c r="N13" s="175"/>
      <c r="O13" s="175"/>
      <c r="P13" s="175"/>
      <c r="Q13" s="175"/>
      <c r="R13" s="175"/>
      <c r="S13" s="175"/>
      <c r="T13" s="175"/>
      <c r="U13" s="175"/>
      <c r="V13" s="175"/>
      <c r="W13" s="175"/>
    </row>
    <row r="14" spans="1:26" ht="29.25" customHeight="1">
      <c r="A14" s="371" t="s">
        <v>200</v>
      </c>
      <c r="B14" s="371"/>
      <c r="C14" s="371"/>
      <c r="D14" s="371"/>
      <c r="E14" s="371"/>
      <c r="F14" s="182"/>
      <c r="G14" s="175"/>
      <c r="H14" s="175"/>
      <c r="I14" s="175"/>
      <c r="J14" s="175"/>
      <c r="K14" s="175"/>
      <c r="L14" s="175"/>
      <c r="M14" s="175"/>
      <c r="N14" s="175"/>
      <c r="O14" s="175"/>
      <c r="P14" s="175"/>
      <c r="Q14" s="175"/>
      <c r="R14" s="175"/>
      <c r="S14" s="175"/>
      <c r="T14" s="175"/>
      <c r="U14" s="175"/>
      <c r="V14" s="175"/>
      <c r="W14" s="175"/>
    </row>
    <row r="15" spans="1:26" ht="12" customHeight="1">
      <c r="A15" s="154"/>
      <c r="B15" s="154"/>
      <c r="C15" s="154"/>
      <c r="D15" s="154"/>
      <c r="E15" s="154"/>
      <c r="F15" s="183"/>
    </row>
    <row r="16" spans="1:26" ht="18" customHeight="1">
      <c r="A16" s="335" t="s">
        <v>194</v>
      </c>
      <c r="B16" s="336"/>
      <c r="C16" s="336"/>
      <c r="D16" s="336"/>
      <c r="E16" s="336"/>
      <c r="F16" s="184"/>
    </row>
    <row r="17" spans="1:6" ht="18" customHeight="1">
      <c r="A17" s="370" t="s">
        <v>184</v>
      </c>
      <c r="B17" s="329"/>
      <c r="C17" s="329"/>
      <c r="D17" s="329"/>
      <c r="E17" s="329"/>
      <c r="F17" s="185"/>
    </row>
    <row r="18" spans="1:6" ht="15.75" hidden="1" customHeight="1">
      <c r="A18" s="43"/>
      <c r="B18" s="43"/>
      <c r="C18" s="43"/>
      <c r="D18" s="43"/>
      <c r="E18" s="43"/>
      <c r="F18" s="185"/>
    </row>
    <row r="19" spans="1:6" s="20" customFormat="1" ht="15.75" customHeight="1">
      <c r="B19" s="23"/>
      <c r="C19" s="23"/>
      <c r="D19" s="23"/>
      <c r="E19" s="23"/>
      <c r="F19" s="186"/>
    </row>
    <row r="20" spans="1:6" s="20" customFormat="1" ht="15.75" customHeight="1">
      <c r="B20" s="23"/>
      <c r="C20" s="23"/>
      <c r="D20" s="23"/>
      <c r="E20" s="23"/>
      <c r="F20" s="186"/>
    </row>
    <row r="21" spans="1:6" ht="25.5" customHeight="1">
      <c r="A21" s="325" t="s">
        <v>27</v>
      </c>
      <c r="B21" s="325"/>
      <c r="C21" s="325"/>
      <c r="D21" s="325"/>
      <c r="E21" s="42">
        <v>16</v>
      </c>
      <c r="F21" s="178"/>
    </row>
  </sheetData>
  <mergeCells count="8">
    <mergeCell ref="G2:K3"/>
    <mergeCell ref="L2:P3"/>
    <mergeCell ref="A1:E1"/>
    <mergeCell ref="A2:B2"/>
    <mergeCell ref="A21:D21"/>
    <mergeCell ref="A17:E17"/>
    <mergeCell ref="A16:E16"/>
    <mergeCell ref="A14:E14"/>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7.xml><?xml version="1.0" encoding="utf-8"?>
<worksheet xmlns="http://schemas.openxmlformats.org/spreadsheetml/2006/main" xmlns:r="http://schemas.openxmlformats.org/officeDocument/2006/relationships">
  <sheetPr>
    <tabColor rgb="FF00B050"/>
  </sheetPr>
  <dimension ref="A1:J22"/>
  <sheetViews>
    <sheetView rightToLeft="1" view="pageBreakPreview" zoomScaleNormal="80" zoomScaleSheetLayoutView="100" zoomScalePageLayoutView="80" workbookViewId="0">
      <selection activeCell="C9" sqref="C9"/>
    </sheetView>
  </sheetViews>
  <sheetFormatPr defaultColWidth="9" defaultRowHeight="14.25"/>
  <cols>
    <col min="1" max="1" width="7" style="19" customWidth="1"/>
    <col min="2" max="2" width="25.375" style="19" customWidth="1"/>
    <col min="3" max="3" width="18" style="19" customWidth="1"/>
    <col min="4" max="4" width="17.875" style="19" customWidth="1"/>
    <col min="5" max="5" width="28.125" style="19" customWidth="1"/>
    <col min="6" max="16384" width="9" style="19"/>
  </cols>
  <sheetData>
    <row r="1" spans="1:10" ht="39" customHeight="1">
      <c r="A1" s="366" t="s">
        <v>220</v>
      </c>
      <c r="B1" s="366"/>
      <c r="C1" s="366"/>
      <c r="D1" s="366"/>
      <c r="E1" s="366"/>
    </row>
    <row r="2" spans="1:10" ht="33" customHeight="1" thickBot="1">
      <c r="A2" s="372" t="s">
        <v>165</v>
      </c>
      <c r="B2" s="372"/>
      <c r="C2" s="28"/>
      <c r="D2" s="28"/>
      <c r="E2" s="28"/>
    </row>
    <row r="3" spans="1:10" ht="43.5" customHeight="1" thickTop="1">
      <c r="A3" s="119" t="s">
        <v>50</v>
      </c>
      <c r="B3" s="143" t="s">
        <v>49</v>
      </c>
      <c r="C3" s="143" t="s">
        <v>20</v>
      </c>
      <c r="D3" s="143" t="s">
        <v>29</v>
      </c>
      <c r="E3" s="143" t="s">
        <v>138</v>
      </c>
    </row>
    <row r="4" spans="1:10" ht="39.950000000000003" customHeight="1">
      <c r="A4" s="66" t="s">
        <v>81</v>
      </c>
      <c r="B4" s="21" t="s">
        <v>38</v>
      </c>
      <c r="C4" s="243">
        <v>1</v>
      </c>
      <c r="D4" s="244">
        <f>C4/2*100</f>
        <v>50</v>
      </c>
      <c r="E4" s="201" t="s">
        <v>9</v>
      </c>
      <c r="J4" s="149"/>
    </row>
    <row r="5" spans="1:10" ht="39.950000000000003" customHeight="1">
      <c r="A5" s="51" t="s">
        <v>82</v>
      </c>
      <c r="B5" s="24" t="s">
        <v>39</v>
      </c>
      <c r="C5" s="245">
        <v>0</v>
      </c>
      <c r="D5" s="246">
        <f>C5/3*100</f>
        <v>0</v>
      </c>
      <c r="E5" s="240" t="s">
        <v>73</v>
      </c>
    </row>
    <row r="6" spans="1:10" ht="39.950000000000003" customHeight="1">
      <c r="A6" s="51" t="s">
        <v>83</v>
      </c>
      <c r="B6" s="24" t="s">
        <v>40</v>
      </c>
      <c r="C6" s="245">
        <v>2</v>
      </c>
      <c r="D6" s="244">
        <f>C6/2*100</f>
        <v>100</v>
      </c>
      <c r="E6" s="240" t="s">
        <v>230</v>
      </c>
    </row>
    <row r="7" spans="1:10" ht="39.950000000000003" customHeight="1">
      <c r="A7" s="51" t="s">
        <v>84</v>
      </c>
      <c r="B7" s="24" t="s">
        <v>41</v>
      </c>
      <c r="C7" s="245">
        <v>0</v>
      </c>
      <c r="D7" s="246">
        <v>0</v>
      </c>
      <c r="E7" s="240" t="s">
        <v>73</v>
      </c>
    </row>
    <row r="8" spans="1:10" ht="39.950000000000003" customHeight="1" thickBot="1">
      <c r="A8" s="52" t="s">
        <v>85</v>
      </c>
      <c r="B8" s="144" t="s">
        <v>42</v>
      </c>
      <c r="C8" s="247">
        <v>1</v>
      </c>
      <c r="D8" s="248">
        <f>C8/2*100</f>
        <v>50</v>
      </c>
      <c r="E8" s="241" t="s">
        <v>9</v>
      </c>
    </row>
    <row r="9" spans="1:10" ht="39.950000000000003" customHeight="1" thickTop="1" thickBot="1">
      <c r="A9" s="373" t="s">
        <v>187</v>
      </c>
      <c r="B9" s="373"/>
      <c r="C9" s="305">
        <v>2</v>
      </c>
      <c r="D9" s="114"/>
      <c r="E9" s="114" t="s">
        <v>231</v>
      </c>
    </row>
    <row r="10" spans="1:10" ht="18" customHeight="1" thickTop="1">
      <c r="B10" s="21"/>
      <c r="C10" s="47"/>
      <c r="D10" s="48"/>
      <c r="E10" s="49"/>
    </row>
    <row r="11" spans="1:10" ht="27.75" customHeight="1">
      <c r="A11" s="335" t="s">
        <v>194</v>
      </c>
      <c r="B11" s="335"/>
      <c r="C11" s="335"/>
      <c r="D11" s="335"/>
      <c r="E11" s="335"/>
      <c r="F11" s="94"/>
      <c r="G11" s="94"/>
      <c r="H11" s="94"/>
    </row>
    <row r="12" spans="1:10" ht="24.75" customHeight="1">
      <c r="A12" s="329" t="s">
        <v>79</v>
      </c>
      <c r="B12" s="329"/>
      <c r="C12" s="329"/>
      <c r="D12" s="329"/>
      <c r="E12" s="329"/>
      <c r="F12" s="329"/>
      <c r="G12" s="329"/>
      <c r="H12" s="329"/>
    </row>
    <row r="13" spans="1:10" ht="30" customHeight="1">
      <c r="B13" s="21"/>
      <c r="C13" s="29"/>
      <c r="D13" s="30"/>
      <c r="E13" s="21"/>
    </row>
    <row r="14" spans="1:10" ht="27" customHeight="1">
      <c r="B14" s="21"/>
      <c r="C14" s="29"/>
      <c r="D14" s="30"/>
      <c r="E14" s="21"/>
    </row>
    <row r="15" spans="1:10" ht="30" customHeight="1">
      <c r="F15" s="37"/>
      <c r="G15" s="37"/>
    </row>
    <row r="16" spans="1:10" ht="30" customHeight="1">
      <c r="F16" s="41"/>
      <c r="G16" s="40"/>
    </row>
    <row r="17" spans="1:5" s="20" customFormat="1" ht="15.75" customHeight="1">
      <c r="B17" s="23"/>
      <c r="C17" s="23"/>
      <c r="D17" s="23"/>
      <c r="E17" s="23"/>
    </row>
    <row r="18" spans="1:5" s="20" customFormat="1" ht="22.5" customHeight="1">
      <c r="B18" s="23"/>
      <c r="C18" s="23"/>
      <c r="D18" s="23"/>
      <c r="E18" s="23"/>
    </row>
    <row r="19" spans="1:5" s="20" customFormat="1" ht="15.75" customHeight="1">
      <c r="B19" s="23"/>
      <c r="C19" s="23"/>
      <c r="D19" s="23"/>
      <c r="E19" s="23"/>
    </row>
    <row r="20" spans="1:5" ht="24.75" customHeight="1">
      <c r="A20" s="325" t="s">
        <v>27</v>
      </c>
      <c r="B20" s="325"/>
      <c r="C20" s="325"/>
      <c r="D20" s="325"/>
      <c r="E20" s="42">
        <v>17</v>
      </c>
    </row>
    <row r="21" spans="1:5" ht="13.5" customHeight="1"/>
    <row r="22" spans="1:5" ht="13.5" customHeight="1"/>
  </sheetData>
  <mergeCells count="6">
    <mergeCell ref="A1:E1"/>
    <mergeCell ref="A2:B2"/>
    <mergeCell ref="A20:D20"/>
    <mergeCell ref="A12:H12"/>
    <mergeCell ref="A11:E11"/>
    <mergeCell ref="A9:B9"/>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sheetPr>
    <tabColor rgb="FF00B050"/>
  </sheetPr>
  <dimension ref="A1:AT23"/>
  <sheetViews>
    <sheetView rightToLeft="1" view="pageBreakPreview" zoomScaleNormal="80" zoomScaleSheetLayoutView="100" zoomScalePageLayoutView="80" workbookViewId="0">
      <selection activeCell="J3" sqref="J3"/>
    </sheetView>
  </sheetViews>
  <sheetFormatPr defaultColWidth="9" defaultRowHeight="14.25"/>
  <cols>
    <col min="1" max="1" width="6.125" style="19" customWidth="1"/>
    <col min="2" max="2" width="42" style="19" customWidth="1"/>
    <col min="3" max="3" width="16.625" style="19" customWidth="1"/>
    <col min="4" max="4" width="14.75" style="19" customWidth="1"/>
    <col min="5" max="5" width="27" style="19" customWidth="1"/>
    <col min="6" max="16384" width="9" style="19"/>
  </cols>
  <sheetData>
    <row r="1" spans="1:46" ht="23.25" customHeight="1">
      <c r="A1" s="366" t="s">
        <v>221</v>
      </c>
      <c r="B1" s="367"/>
      <c r="C1" s="367"/>
      <c r="D1" s="367"/>
      <c r="E1" s="367"/>
    </row>
    <row r="2" spans="1:46" ht="27.75" customHeight="1" thickBot="1">
      <c r="A2" s="368" t="s">
        <v>166</v>
      </c>
      <c r="B2" s="369"/>
      <c r="C2" s="28"/>
      <c r="D2" s="28"/>
      <c r="E2" s="28"/>
    </row>
    <row r="3" spans="1:46" ht="43.5" customHeight="1" thickTop="1">
      <c r="A3" s="119" t="s">
        <v>50</v>
      </c>
      <c r="B3" s="120" t="s">
        <v>148</v>
      </c>
      <c r="C3" s="121" t="s">
        <v>20</v>
      </c>
      <c r="D3" s="120" t="s">
        <v>29</v>
      </c>
      <c r="E3" s="139" t="s">
        <v>138</v>
      </c>
    </row>
    <row r="4" spans="1:46" ht="35.1" customHeight="1">
      <c r="A4" s="66" t="s">
        <v>81</v>
      </c>
      <c r="B4" s="26" t="s">
        <v>54</v>
      </c>
      <c r="C4" s="249">
        <v>0</v>
      </c>
      <c r="D4" s="250">
        <f>C4/1*100</f>
        <v>0</v>
      </c>
      <c r="E4" s="304" t="s">
        <v>73</v>
      </c>
    </row>
    <row r="5" spans="1:46" s="33" customFormat="1" ht="35.1" customHeight="1">
      <c r="A5" s="51" t="s">
        <v>82</v>
      </c>
      <c r="B5" s="25" t="s">
        <v>55</v>
      </c>
      <c r="C5" s="245">
        <v>2</v>
      </c>
      <c r="D5" s="246">
        <f>C5/2*100</f>
        <v>100</v>
      </c>
      <c r="E5" s="240" t="s">
        <v>232</v>
      </c>
      <c r="F5" s="34"/>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row>
    <row r="6" spans="1:46" s="33" customFormat="1" ht="35.1" customHeight="1">
      <c r="A6" s="51" t="s">
        <v>83</v>
      </c>
      <c r="B6" s="25" t="s">
        <v>53</v>
      </c>
      <c r="C6" s="245">
        <v>0</v>
      </c>
      <c r="D6" s="246">
        <v>0</v>
      </c>
      <c r="E6" s="240" t="s">
        <v>73</v>
      </c>
      <c r="F6" s="34"/>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row>
    <row r="7" spans="1:46" s="33" customFormat="1" ht="35.1" customHeight="1">
      <c r="A7" s="51" t="s">
        <v>84</v>
      </c>
      <c r="B7" s="98" t="s">
        <v>149</v>
      </c>
      <c r="C7" s="245">
        <v>0</v>
      </c>
      <c r="D7" s="246">
        <v>0</v>
      </c>
      <c r="E7" s="240" t="s">
        <v>73</v>
      </c>
      <c r="F7" s="34"/>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row>
    <row r="8" spans="1:46" ht="35.1" customHeight="1">
      <c r="A8" s="51" t="s">
        <v>85</v>
      </c>
      <c r="B8" s="32" t="s">
        <v>197</v>
      </c>
      <c r="C8" s="198">
        <v>0</v>
      </c>
      <c r="D8" s="206">
        <v>0</v>
      </c>
      <c r="E8" s="207" t="s">
        <v>73</v>
      </c>
      <c r="F8" s="34"/>
    </row>
    <row r="9" spans="1:46" ht="35.1" customHeight="1">
      <c r="A9" s="51" t="s">
        <v>86</v>
      </c>
      <c r="B9" s="32" t="s">
        <v>64</v>
      </c>
      <c r="C9" s="198">
        <v>1</v>
      </c>
      <c r="D9" s="206">
        <f>C9/2*100</f>
        <v>50</v>
      </c>
      <c r="E9" s="207" t="s">
        <v>10</v>
      </c>
      <c r="F9" s="34"/>
      <c r="G9" s="34"/>
    </row>
    <row r="10" spans="1:46" ht="35.1" customHeight="1">
      <c r="A10" s="51" t="s">
        <v>87</v>
      </c>
      <c r="B10" s="32" t="s">
        <v>56</v>
      </c>
      <c r="C10" s="198">
        <v>0</v>
      </c>
      <c r="D10" s="206">
        <v>0</v>
      </c>
      <c r="E10" s="207" t="s">
        <v>73</v>
      </c>
    </row>
    <row r="11" spans="1:46" ht="35.1" customHeight="1">
      <c r="A11" s="51" t="s">
        <v>88</v>
      </c>
      <c r="B11" s="32" t="s">
        <v>65</v>
      </c>
      <c r="C11" s="198">
        <v>0</v>
      </c>
      <c r="D11" s="206">
        <v>0</v>
      </c>
      <c r="E11" s="207" t="s">
        <v>73</v>
      </c>
    </row>
    <row r="12" spans="1:46" ht="35.1" customHeight="1">
      <c r="A12" s="51" t="s">
        <v>89</v>
      </c>
      <c r="B12" s="32" t="s">
        <v>198</v>
      </c>
      <c r="C12" s="198">
        <v>0</v>
      </c>
      <c r="D12" s="206">
        <v>0</v>
      </c>
      <c r="E12" s="207" t="s">
        <v>73</v>
      </c>
    </row>
    <row r="13" spans="1:46" ht="35.1" customHeight="1">
      <c r="A13" s="51" t="s">
        <v>90</v>
      </c>
      <c r="B13" s="157" t="s">
        <v>199</v>
      </c>
      <c r="C13" s="245">
        <v>0</v>
      </c>
      <c r="D13" s="246">
        <v>0</v>
      </c>
      <c r="E13" s="240" t="s">
        <v>73</v>
      </c>
    </row>
    <row r="14" spans="1:46" ht="35.1" customHeight="1" thickBot="1">
      <c r="A14" s="52" t="s">
        <v>91</v>
      </c>
      <c r="B14" s="27" t="s">
        <v>42</v>
      </c>
      <c r="C14" s="247">
        <v>0</v>
      </c>
      <c r="D14" s="248">
        <v>0</v>
      </c>
      <c r="E14" s="241" t="s">
        <v>73</v>
      </c>
    </row>
    <row r="15" spans="1:46" ht="12.75" customHeight="1" thickTop="1">
      <c r="B15" s="21"/>
      <c r="C15" s="29"/>
      <c r="D15" s="30"/>
      <c r="E15" s="21"/>
    </row>
    <row r="16" spans="1:46" ht="18" customHeight="1">
      <c r="A16" s="335" t="s">
        <v>194</v>
      </c>
      <c r="B16" s="336"/>
      <c r="C16" s="336"/>
      <c r="D16" s="336"/>
      <c r="E16" s="336"/>
    </row>
    <row r="17" spans="1:5" ht="15.75" customHeight="1">
      <c r="A17" s="329" t="s">
        <v>141</v>
      </c>
      <c r="B17" s="329"/>
      <c r="C17" s="329"/>
      <c r="D17" s="329"/>
      <c r="E17" s="329"/>
    </row>
    <row r="18" spans="1:5" s="20" customFormat="1" ht="13.5" customHeight="1">
      <c r="B18" s="23"/>
      <c r="C18" s="23"/>
      <c r="D18" s="23"/>
      <c r="E18" s="23"/>
    </row>
    <row r="19" spans="1:5" s="20" customFormat="1" ht="18.75" customHeight="1">
      <c r="B19" s="23"/>
      <c r="C19" s="23"/>
      <c r="D19" s="23"/>
      <c r="E19" s="23"/>
    </row>
    <row r="20" spans="1:5" s="20" customFormat="1" ht="14.25" customHeight="1">
      <c r="B20" s="23"/>
      <c r="C20" s="23"/>
      <c r="D20" s="23"/>
      <c r="E20" s="23"/>
    </row>
    <row r="21" spans="1:5" s="20" customFormat="1" ht="15.75" customHeight="1">
      <c r="B21" s="23"/>
      <c r="C21" s="23"/>
      <c r="D21" s="23"/>
      <c r="E21" s="23"/>
    </row>
    <row r="22" spans="1:5" ht="21" customHeight="1">
      <c r="A22" s="325" t="s">
        <v>27</v>
      </c>
      <c r="B22" s="325"/>
      <c r="C22" s="325"/>
      <c r="D22" s="325"/>
      <c r="E22" s="42">
        <v>18</v>
      </c>
    </row>
    <row r="23" spans="1:5" ht="13.5" customHeight="1"/>
  </sheetData>
  <mergeCells count="5">
    <mergeCell ref="A1:E1"/>
    <mergeCell ref="A2:B2"/>
    <mergeCell ref="A22:D22"/>
    <mergeCell ref="A16:E16"/>
    <mergeCell ref="A17:E17"/>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9.xml><?xml version="1.0" encoding="utf-8"?>
<worksheet xmlns="http://schemas.openxmlformats.org/spreadsheetml/2006/main" xmlns:r="http://schemas.openxmlformats.org/officeDocument/2006/relationships">
  <sheetPr>
    <tabColor rgb="FF00B050"/>
  </sheetPr>
  <dimension ref="A1:H27"/>
  <sheetViews>
    <sheetView rightToLeft="1" view="pageBreakPreview" zoomScaleSheetLayoutView="100" workbookViewId="0">
      <selection activeCell="C21" sqref="C21"/>
    </sheetView>
  </sheetViews>
  <sheetFormatPr defaultColWidth="9" defaultRowHeight="14.25"/>
  <cols>
    <col min="1" max="1" width="13.25" style="1" customWidth="1"/>
    <col min="2" max="6" width="18.625" style="1" customWidth="1"/>
    <col min="7" max="16384" width="9" style="1"/>
  </cols>
  <sheetData>
    <row r="1" spans="1:8" ht="39" customHeight="1">
      <c r="A1" s="375" t="s">
        <v>222</v>
      </c>
      <c r="B1" s="376"/>
      <c r="C1" s="376"/>
      <c r="D1" s="376"/>
      <c r="E1" s="376"/>
      <c r="F1" s="376"/>
    </row>
    <row r="2" spans="1:8" ht="24" customHeight="1" thickBot="1">
      <c r="A2" s="129" t="s">
        <v>167</v>
      </c>
      <c r="B2" s="9"/>
      <c r="C2" s="9"/>
      <c r="D2" s="9"/>
      <c r="E2" s="9"/>
      <c r="F2" s="9"/>
    </row>
    <row r="3" spans="1:8" ht="29.25" customHeight="1" thickTop="1">
      <c r="A3" s="321" t="s">
        <v>0</v>
      </c>
      <c r="B3" s="323" t="s">
        <v>122</v>
      </c>
      <c r="C3" s="323"/>
      <c r="D3" s="323"/>
      <c r="E3" s="323"/>
      <c r="F3" s="323"/>
    </row>
    <row r="4" spans="1:8" ht="41.25" customHeight="1">
      <c r="A4" s="322"/>
      <c r="B4" s="122" t="s">
        <v>66</v>
      </c>
      <c r="C4" s="122" t="s">
        <v>67</v>
      </c>
      <c r="D4" s="122" t="s">
        <v>68</v>
      </c>
      <c r="E4" s="122" t="s">
        <v>69</v>
      </c>
      <c r="F4" s="108" t="s">
        <v>181</v>
      </c>
    </row>
    <row r="5" spans="1:8" ht="22.5" customHeight="1">
      <c r="A5" s="258" t="s">
        <v>1</v>
      </c>
      <c r="B5" s="259">
        <v>1</v>
      </c>
      <c r="C5" s="259">
        <v>0</v>
      </c>
      <c r="D5" s="259">
        <v>4</v>
      </c>
      <c r="E5" s="259">
        <v>28</v>
      </c>
      <c r="F5" s="259">
        <v>3</v>
      </c>
    </row>
    <row r="6" spans="1:8" ht="22.5" customHeight="1">
      <c r="A6" s="140" t="s">
        <v>2</v>
      </c>
      <c r="B6" s="50">
        <v>2</v>
      </c>
      <c r="C6" s="50">
        <v>0</v>
      </c>
      <c r="D6" s="284">
        <v>2</v>
      </c>
      <c r="E6" s="284">
        <v>10</v>
      </c>
      <c r="F6" s="284">
        <v>0</v>
      </c>
    </row>
    <row r="7" spans="1:8" ht="22.5" customHeight="1">
      <c r="A7" s="140" t="s">
        <v>3</v>
      </c>
      <c r="B7" s="50">
        <v>0</v>
      </c>
      <c r="C7" s="50">
        <v>13</v>
      </c>
      <c r="D7" s="284">
        <v>6</v>
      </c>
      <c r="E7" s="284">
        <v>13</v>
      </c>
      <c r="F7" s="284">
        <v>4</v>
      </c>
    </row>
    <row r="8" spans="1:8" ht="22.5" customHeight="1">
      <c r="A8" s="140" t="s">
        <v>15</v>
      </c>
      <c r="B8" s="259">
        <v>0</v>
      </c>
      <c r="C8" s="259">
        <v>6</v>
      </c>
      <c r="D8" s="259">
        <v>7</v>
      </c>
      <c r="E8" s="259">
        <v>15</v>
      </c>
      <c r="F8" s="259">
        <v>0</v>
      </c>
      <c r="G8" s="1" t="s">
        <v>234</v>
      </c>
    </row>
    <row r="9" spans="1:8" ht="22.5" customHeight="1">
      <c r="A9" s="140" t="s">
        <v>32</v>
      </c>
      <c r="B9" s="50">
        <v>9</v>
      </c>
      <c r="C9" s="50">
        <v>13</v>
      </c>
      <c r="D9" s="284">
        <v>1</v>
      </c>
      <c r="E9" s="284">
        <v>2</v>
      </c>
      <c r="F9" s="284">
        <v>2</v>
      </c>
    </row>
    <row r="10" spans="1:8" ht="22.5" customHeight="1">
      <c r="A10" s="264" t="s">
        <v>33</v>
      </c>
      <c r="B10" s="73">
        <v>0</v>
      </c>
      <c r="C10" s="73">
        <v>3</v>
      </c>
      <c r="D10" s="285">
        <v>0</v>
      </c>
      <c r="E10" s="285">
        <v>16</v>
      </c>
      <c r="F10" s="285">
        <v>16</v>
      </c>
    </row>
    <row r="11" spans="1:8" ht="22.5" customHeight="1">
      <c r="A11" s="140" t="s">
        <v>4</v>
      </c>
      <c r="B11" s="50">
        <v>1</v>
      </c>
      <c r="C11" s="50">
        <v>5</v>
      </c>
      <c r="D11" s="284">
        <v>8</v>
      </c>
      <c r="E11" s="284">
        <v>0</v>
      </c>
      <c r="F11" s="284">
        <v>0</v>
      </c>
    </row>
    <row r="12" spans="1:8" ht="22.5" customHeight="1">
      <c r="A12" s="140" t="s">
        <v>5</v>
      </c>
      <c r="B12" s="50">
        <v>0</v>
      </c>
      <c r="C12" s="50">
        <v>4</v>
      </c>
      <c r="D12" s="284">
        <v>1</v>
      </c>
      <c r="E12" s="284">
        <v>2</v>
      </c>
      <c r="F12" s="50">
        <v>0</v>
      </c>
    </row>
    <row r="13" spans="1:8" ht="22.5" customHeight="1">
      <c r="A13" s="140" t="s">
        <v>6</v>
      </c>
      <c r="B13" s="286">
        <v>0</v>
      </c>
      <c r="C13" s="286">
        <v>0</v>
      </c>
      <c r="D13" s="284">
        <v>12</v>
      </c>
      <c r="E13" s="284">
        <v>1</v>
      </c>
      <c r="F13" s="287">
        <v>0</v>
      </c>
    </row>
    <row r="14" spans="1:8" ht="22.5" customHeight="1">
      <c r="A14" s="140" t="s">
        <v>31</v>
      </c>
      <c r="B14" s="50">
        <v>0</v>
      </c>
      <c r="C14" s="50">
        <v>1</v>
      </c>
      <c r="D14" s="50">
        <v>1</v>
      </c>
      <c r="E14" s="50">
        <v>18</v>
      </c>
      <c r="F14" s="50">
        <v>10</v>
      </c>
    </row>
    <row r="15" spans="1:8" ht="22.5" customHeight="1">
      <c r="A15" s="140" t="s">
        <v>8</v>
      </c>
      <c r="B15" s="50">
        <v>2</v>
      </c>
      <c r="C15" s="50">
        <v>4</v>
      </c>
      <c r="D15" s="284">
        <v>2</v>
      </c>
      <c r="E15" s="284">
        <v>1</v>
      </c>
      <c r="F15" s="284">
        <v>1</v>
      </c>
      <c r="G15" s="374"/>
      <c r="H15" s="374"/>
    </row>
    <row r="16" spans="1:8" ht="22.5" customHeight="1">
      <c r="A16" s="140" t="s">
        <v>9</v>
      </c>
      <c r="B16" s="50">
        <v>0</v>
      </c>
      <c r="C16" s="50">
        <v>14</v>
      </c>
      <c r="D16" s="284">
        <v>6</v>
      </c>
      <c r="E16" s="284">
        <v>6</v>
      </c>
      <c r="F16" s="284">
        <v>0</v>
      </c>
    </row>
    <row r="17" spans="1:6" ht="22.5" customHeight="1">
      <c r="A17" s="140" t="s">
        <v>10</v>
      </c>
      <c r="B17" s="286">
        <v>0</v>
      </c>
      <c r="C17" s="286">
        <v>0</v>
      </c>
      <c r="D17" s="287">
        <v>12</v>
      </c>
      <c r="E17" s="287">
        <v>0</v>
      </c>
      <c r="F17" s="287">
        <v>0</v>
      </c>
    </row>
    <row r="18" spans="1:6" ht="22.5" customHeight="1">
      <c r="A18" s="140" t="s">
        <v>11</v>
      </c>
      <c r="B18" s="50">
        <v>0</v>
      </c>
      <c r="C18" s="50">
        <v>0</v>
      </c>
      <c r="D18" s="284">
        <v>5</v>
      </c>
      <c r="E18" s="284">
        <v>9</v>
      </c>
      <c r="F18" s="284">
        <v>0</v>
      </c>
    </row>
    <row r="19" spans="1:6" ht="22.5" customHeight="1">
      <c r="A19" s="140" t="s">
        <v>12</v>
      </c>
      <c r="B19" s="50">
        <v>0</v>
      </c>
      <c r="C19" s="50">
        <v>2</v>
      </c>
      <c r="D19" s="284">
        <v>5</v>
      </c>
      <c r="E19" s="284">
        <v>11</v>
      </c>
      <c r="F19" s="284">
        <v>0</v>
      </c>
    </row>
    <row r="20" spans="1:6" ht="22.5" customHeight="1" thickBot="1">
      <c r="A20" s="264" t="s">
        <v>13</v>
      </c>
      <c r="B20" s="73">
        <v>2</v>
      </c>
      <c r="C20" s="73">
        <v>2</v>
      </c>
      <c r="D20" s="285">
        <v>2</v>
      </c>
      <c r="E20" s="285">
        <v>14</v>
      </c>
      <c r="F20" s="285">
        <v>0</v>
      </c>
    </row>
    <row r="21" spans="1:6" ht="22.5" customHeight="1" thickTop="1" thickBot="1">
      <c r="A21" s="114" t="s">
        <v>77</v>
      </c>
      <c r="B21" s="115">
        <f>SUM(B5:B20)</f>
        <v>17</v>
      </c>
      <c r="C21" s="124">
        <f>SUM(C5:C20)</f>
        <v>67</v>
      </c>
      <c r="D21" s="124">
        <f>SUM(D5:D20)</f>
        <v>74</v>
      </c>
      <c r="E21" s="124">
        <f>SUM(E5:E20)</f>
        <v>146</v>
      </c>
      <c r="F21" s="124">
        <f>SUM(F5:F20)</f>
        <v>36</v>
      </c>
    </row>
    <row r="22" spans="1:6" ht="8.25" customHeight="1" thickTop="1">
      <c r="A22" s="374"/>
      <c r="B22" s="374"/>
      <c r="C22" s="374"/>
      <c r="D22" s="2"/>
      <c r="E22" s="2"/>
      <c r="F22" s="2"/>
    </row>
    <row r="23" spans="1:6" ht="22.5" customHeight="1">
      <c r="A23" s="335" t="s">
        <v>194</v>
      </c>
      <c r="B23" s="336"/>
      <c r="C23" s="336"/>
      <c r="D23" s="336"/>
      <c r="E23" s="336"/>
      <c r="F23" s="134"/>
    </row>
    <row r="24" spans="1:6" ht="20.25" customHeight="1">
      <c r="A24" s="329" t="s">
        <v>141</v>
      </c>
      <c r="B24" s="329"/>
      <c r="C24" s="329"/>
      <c r="D24" s="329"/>
      <c r="E24" s="329"/>
      <c r="F24" s="329"/>
    </row>
    <row r="25" spans="1:6" ht="14.25" customHeight="1">
      <c r="A25" s="89"/>
      <c r="B25" s="89"/>
      <c r="C25" s="89"/>
      <c r="D25" s="89"/>
      <c r="E25" s="89"/>
      <c r="F25" s="89"/>
    </row>
    <row r="26" spans="1:6" ht="14.25" customHeight="1">
      <c r="A26" s="89"/>
      <c r="B26" s="89"/>
      <c r="C26" s="89"/>
      <c r="D26" s="89"/>
      <c r="E26" s="89"/>
      <c r="F26" s="89"/>
    </row>
    <row r="27" spans="1:6" ht="22.5" customHeight="1">
      <c r="A27" s="325" t="s">
        <v>27</v>
      </c>
      <c r="B27" s="325"/>
      <c r="C27" s="325"/>
      <c r="D27" s="22"/>
      <c r="E27" s="22"/>
      <c r="F27" s="105">
        <v>19</v>
      </c>
    </row>
  </sheetData>
  <mergeCells count="8">
    <mergeCell ref="G15:H15"/>
    <mergeCell ref="A22:C22"/>
    <mergeCell ref="A27:C27"/>
    <mergeCell ref="A1:F1"/>
    <mergeCell ref="A3:A4"/>
    <mergeCell ref="B3:F3"/>
    <mergeCell ref="A24:F24"/>
    <mergeCell ref="A23:E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13</vt:i4>
      </vt:variant>
      <vt:variant>
        <vt:lpstr>نطاقات تمت تسميتها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Nada Hadi</cp:lastModifiedBy>
  <cp:lastPrinted>2021-09-13T06:09:19Z</cp:lastPrinted>
  <dcterms:created xsi:type="dcterms:W3CDTF">2012-02-17T04:49:09Z</dcterms:created>
  <dcterms:modified xsi:type="dcterms:W3CDTF">2021-09-27T04:33:08Z</dcterms:modified>
</cp:coreProperties>
</file>